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2.xml" ContentType="application/vnd.openxmlformats-officedocument.drawing+xml"/>
  <Override PartName="/xl/worksheets/sheet1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orocco_Total_YOY" sheetId="1" state="visible" r:id="rId1"/>
    <sheet name="Country_Flows_2020_2025" sheetId="2" state="visible" r:id="rId2"/>
    <sheet name="Sources_Method" sheetId="3" state="visible" r:id="rId3"/>
    <sheet name="Country_Scenarios_2020_2025" sheetId="4" state="visible" r:id="rId4"/>
    <sheet name="Scenario_Summary" sheetId="5" state="visible" r:id="rId5"/>
    <sheet name="Corridor_Evidence" sheetId="6" state="visible" r:id="rId6"/>
    <sheet name="Reconciled_Country_Flows" sheetId="7" state="visible" r:id="rId7"/>
    <sheet name="Disclosure_Tracker" sheetId="8" state="visible" r:id="rId8"/>
    <sheet name="YOY_Growth_Justification" sheetId="9" state="visible" r:id="rId9"/>
    <sheet name="Proj_Assumptions_26_31" sheetId="10" state="visible" r:id="rId10"/>
    <sheet name="Total_Projection_26_31" sheetId="11" state="visible" r:id="rId11"/>
    <sheet name="Country_Projection_26_31" sheetId="12" state="visible" r:id="rId12"/>
  </sheets>
  <definedNames>
    <definedName name="_xlnm._FilterDatabase" localSheetId="0" hidden="1">'Morocco_Total_YOY'!$A$4:$T$7</definedName>
    <definedName name="_xlnm._FilterDatabase" localSheetId="1" hidden="1">'Country_Flows_2020_2025'!$A$4:$K$29</definedName>
    <definedName name="_xlnm._FilterDatabase" localSheetId="2" hidden="1">'Sources_Method'!$A$4:$F$14</definedName>
    <definedName name="_xlnm._FilterDatabase" localSheetId="3" hidden="1">'Country_Scenarios_2020_2025'!$A$4:$L$69</definedName>
    <definedName name="_xlnm._FilterDatabase" localSheetId="4" hidden="1">'Scenario_Summary'!$A$4:$K$7</definedName>
    <definedName name="_xlnm._FilterDatabase" localSheetId="5" hidden="1">'Corridor_Evidence'!$A$4:$S$25</definedName>
    <definedName name="_xlnm._FilterDatabase" localSheetId="6" hidden="1">'Reconciled_Country_Flows'!$A$4:$S$26</definedName>
    <definedName name="_xlnm._FilterDatabase" localSheetId="7" hidden="1">'Disclosure_Tracker'!$A$4:$I$24</definedName>
    <definedName name="_xlnm._FilterDatabase" localSheetId="9" hidden="1">'Proj_Assumptions_26_31'!$A$4:$E$25</definedName>
    <definedName name="_xlnm._FilterDatabase" localSheetId="11" hidden="1">'Country_Projection_26_31'!$A$4:$U$26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4">
    <numFmt numFmtId="164" formatCode="$#,##0"/>
    <numFmt numFmtId="165" formatCode="0.0%"/>
    <numFmt numFmtId="166" formatCode="#,##0 &quot;MAD&quot;"/>
    <numFmt numFmtId="167" formatCode="0.000"/>
  </numFmts>
  <fonts count="12">
    <font>
      <name val="Calibri"/>
      <family val="2"/>
      <color theme="1"/>
      <sz val="11"/>
      <scheme val="minor"/>
    </font>
    <font>
      <b val="1"/>
      <color rgb="00FFFFFF"/>
      <sz val="15"/>
    </font>
    <font>
      <i val="1"/>
      <color rgb="00444444"/>
      <sz val="10"/>
    </font>
    <font>
      <b val="1"/>
      <color rgb="00FFFFFF"/>
      <sz val="9"/>
    </font>
    <font>
      <sz val="9"/>
    </font>
    <font>
      <b val="1"/>
      <color rgb="00C75B12"/>
    </font>
    <font>
      <b val="1"/>
    </font>
    <font>
      <i val="1"/>
      <color rgb="00444444"/>
      <sz val="9"/>
    </font>
    <font>
      <b val="1"/>
      <color rgb="00FFFFFF"/>
      <sz val="11"/>
    </font>
    <font>
      <b val="1"/>
      <sz val="9"/>
    </font>
    <font>
      <b val="1"/>
      <color rgb="00333333"/>
      <sz val="10"/>
    </font>
    <font>
      <color rgb="001F4E78"/>
      <sz val="9"/>
    </font>
  </fonts>
  <fills count="10">
    <fill>
      <patternFill/>
    </fill>
    <fill>
      <patternFill patternType="gray125"/>
    </fill>
    <fill>
      <patternFill patternType="solid">
        <fgColor rgb="000B3558"/>
      </patternFill>
    </fill>
    <fill>
      <patternFill patternType="solid">
        <fgColor rgb="00EAF2F8"/>
      </patternFill>
    </fill>
    <fill>
      <patternFill patternType="solid">
        <fgColor rgb="00FBFCFD"/>
      </patternFill>
    </fill>
    <fill>
      <patternFill patternType="solid">
        <fgColor rgb="00FFF3E8"/>
      </patternFill>
    </fill>
    <fill>
      <patternFill patternType="solid">
        <fgColor rgb="00F4F6F8"/>
      </patternFill>
    </fill>
    <fill>
      <patternFill patternType="solid">
        <fgColor rgb="00E2F0D9"/>
      </patternFill>
    </fill>
    <fill>
      <patternFill patternType="solid">
        <fgColor rgb="00C75B12"/>
      </patternFill>
    </fill>
    <fill>
      <patternFill patternType="solid">
        <fgColor rgb="00FCE4D6"/>
      </patternFill>
    </fill>
  </fills>
  <borders count="6">
    <border>
      <left/>
      <right/>
      <top/>
      <bottom/>
      <diagonal/>
    </border>
    <border>
      <left style="thin">
        <color rgb="00D9E2EA"/>
      </left>
      <right style="thin">
        <color rgb="00D9E2EA"/>
      </right>
      <top style="thin">
        <color rgb="00D9E2EA"/>
      </top>
      <bottom style="thin">
        <color rgb="00D9E2EA"/>
      </bottom>
    </border>
    <border>
      <left/>
      <right/>
      <top style="thin">
        <color rgb="00D9E2EA"/>
      </top>
      <bottom/>
      <diagonal/>
    </border>
    <border>
      <left/>
      <right style="thin">
        <color rgb="00D9E2EA"/>
      </right>
      <top style="thin">
        <color rgb="00D9E2EA"/>
      </top>
      <bottom/>
      <diagonal/>
    </border>
    <border>
      <left/>
      <right/>
      <top style="thin">
        <color rgb="00D9E2EA"/>
      </top>
      <bottom style="thin">
        <color rgb="00D9E2EA"/>
      </bottom>
      <diagonal/>
    </border>
    <border>
      <left/>
      <right style="thin">
        <color rgb="00D9E2EA"/>
      </right>
      <top style="thin">
        <color rgb="00D9E2EA"/>
      </top>
      <bottom style="thin">
        <color rgb="00D9E2EA"/>
      </bottom>
      <diagonal/>
    </border>
  </borders>
  <cellStyleXfs count="1">
    <xf numFmtId="0" fontId="0" fillId="0" borderId="0"/>
  </cellStyleXfs>
  <cellXfs count="44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  <xf numFmtId="0" fontId="2" fillId="3" borderId="0" applyAlignment="1" pivotButton="0" quotePrefix="0" xfId="0">
      <alignment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vertical="center" wrapText="1"/>
    </xf>
    <xf numFmtId="164" fontId="4" fillId="0" borderId="1" applyAlignment="1" pivotButton="0" quotePrefix="0" xfId="0">
      <alignment vertical="center" wrapText="1"/>
    </xf>
    <xf numFmtId="0" fontId="4" fillId="5" borderId="1" applyAlignment="1" pivotButton="0" quotePrefix="0" xfId="0">
      <alignment vertical="center" wrapText="1"/>
    </xf>
    <xf numFmtId="165" fontId="4" fillId="5" borderId="1" applyAlignment="1" pivotButton="0" quotePrefix="0" xfId="0">
      <alignment vertical="center" wrapText="1"/>
    </xf>
    <xf numFmtId="0" fontId="4" fillId="6" borderId="1" applyAlignment="1" pivotButton="0" quotePrefix="0" xfId="0">
      <alignment vertical="center" wrapText="1"/>
    </xf>
    <xf numFmtId="0" fontId="5" fillId="0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6" fillId="0" borderId="1" applyAlignment="1" pivotButton="0" quotePrefix="0" xfId="0">
      <alignment vertical="center" wrapText="1"/>
    </xf>
    <xf numFmtId="166" fontId="0" fillId="0" borderId="1" applyAlignment="1" pivotButton="0" quotePrefix="0" xfId="0">
      <alignment vertical="center" wrapText="1"/>
    </xf>
    <xf numFmtId="164" fontId="0" fillId="0" borderId="1" applyAlignment="1" pivotButton="0" quotePrefix="0" xfId="0">
      <alignment vertical="center" wrapText="1"/>
    </xf>
    <xf numFmtId="0" fontId="7" fillId="7" borderId="1" applyAlignment="1" pivotButton="0" quotePrefix="0" xfId="0">
      <alignment vertical="center" wrapText="1"/>
    </xf>
    <xf numFmtId="0" fontId="0" fillId="0" borderId="4" pivotButton="0" quotePrefix="0" xfId="0"/>
    <xf numFmtId="0" fontId="0" fillId="0" borderId="5" pivotButton="0" quotePrefix="0" xfId="0"/>
    <xf numFmtId="0" fontId="3" fillId="2" borderId="1" applyAlignment="1" pivotButton="0" quotePrefix="0" xfId="0">
      <alignment horizontal="center" wrapText="1"/>
    </xf>
    <xf numFmtId="0" fontId="4" fillId="0" borderId="1" applyAlignment="1" pivotButton="0" quotePrefix="0" xfId="0">
      <alignment vertical="top" wrapText="1"/>
    </xf>
    <xf numFmtId="0" fontId="4" fillId="4" borderId="1" applyAlignment="1" pivotButton="0" quotePrefix="0" xfId="0">
      <alignment vertical="top" wrapText="1"/>
    </xf>
    <xf numFmtId="0" fontId="1" fillId="2" borderId="0" applyAlignment="1" pivotButton="0" quotePrefix="0" xfId="0">
      <alignment wrapText="1"/>
    </xf>
    <xf numFmtId="0" fontId="2" fillId="3" borderId="0" applyAlignment="1" pivotButton="0" quotePrefix="0" xfId="0">
      <alignment wrapText="1"/>
    </xf>
    <xf numFmtId="0" fontId="9" fillId="5" borderId="1" applyAlignment="1" pivotButton="0" quotePrefix="0" xfId="0">
      <alignment vertical="top" wrapText="1"/>
    </xf>
    <xf numFmtId="164" fontId="9" fillId="5" borderId="1" applyAlignment="1" pivotButton="0" quotePrefix="0" xfId="0">
      <alignment vertical="top" wrapText="1"/>
    </xf>
    <xf numFmtId="165" fontId="4" fillId="0" borderId="1" applyAlignment="1" pivotButton="0" quotePrefix="0" xfId="0">
      <alignment vertical="top" wrapText="1"/>
    </xf>
    <xf numFmtId="164" fontId="4" fillId="0" borderId="1" applyAlignment="1" pivotButton="0" quotePrefix="0" xfId="0">
      <alignment vertical="top" wrapText="1"/>
    </xf>
    <xf numFmtId="165" fontId="4" fillId="4" borderId="1" applyAlignment="1" pivotButton="0" quotePrefix="0" xfId="0">
      <alignment vertical="top" wrapText="1"/>
    </xf>
    <xf numFmtId="164" fontId="4" fillId="4" borderId="1" applyAlignment="1" pivotButton="0" quotePrefix="0" xfId="0">
      <alignment vertical="top" wrapText="1"/>
    </xf>
    <xf numFmtId="165" fontId="9" fillId="5" borderId="1" applyAlignment="1" pivotButton="0" quotePrefix="0" xfId="0">
      <alignment vertical="top" wrapText="1"/>
    </xf>
    <xf numFmtId="0" fontId="9" fillId="7" borderId="1" applyAlignment="1" pivotButton="0" quotePrefix="0" xfId="0">
      <alignment vertical="top" wrapText="1"/>
    </xf>
    <xf numFmtId="165" fontId="9" fillId="7" borderId="1" applyAlignment="1" pivotButton="0" quotePrefix="0" xfId="0">
      <alignment vertical="top" wrapText="1"/>
    </xf>
    <xf numFmtId="164" fontId="9" fillId="7" borderId="1" applyAlignment="1" pivotButton="0" quotePrefix="0" xfId="0">
      <alignment vertical="top" wrapText="1"/>
    </xf>
    <xf numFmtId="0" fontId="8" fillId="8" borderId="0" pivotButton="0" quotePrefix="0" xfId="0"/>
    <xf numFmtId="0" fontId="10" fillId="5" borderId="1" applyAlignment="1" pivotButton="0" quotePrefix="0" xfId="0">
      <alignment vertical="center" wrapText="1"/>
    </xf>
    <xf numFmtId="0" fontId="0" fillId="0" borderId="1" pivotButton="0" quotePrefix="0" xfId="0"/>
    <xf numFmtId="0" fontId="4" fillId="9" borderId="1" applyAlignment="1" pivotButton="0" quotePrefix="0" xfId="0">
      <alignment vertical="top" wrapText="1"/>
    </xf>
    <xf numFmtId="0" fontId="4" fillId="5" borderId="1" applyAlignment="1" pivotButton="0" quotePrefix="0" xfId="0">
      <alignment vertical="top" wrapText="1"/>
    </xf>
    <xf numFmtId="0" fontId="4" fillId="7" borderId="1" applyAlignment="1" pivotButton="0" quotePrefix="0" xfId="0">
      <alignment vertical="top" wrapText="1"/>
    </xf>
    <xf numFmtId="167" fontId="4" fillId="0" borderId="1" applyAlignment="1" pivotButton="0" quotePrefix="0" xfId="0">
      <alignment vertical="top" wrapText="1"/>
    </xf>
    <xf numFmtId="167" fontId="4" fillId="4" borderId="1" applyAlignment="1" pivotButton="0" quotePrefix="0" xfId="0">
      <alignment vertical="top" wrapText="1"/>
    </xf>
    <xf numFmtId="167" fontId="9" fillId="5" borderId="1" applyAlignment="1" pivotButton="0" quotePrefix="0" xfId="0">
      <alignment vertical="top" wrapText="1"/>
    </xf>
    <xf numFmtId="0" fontId="3" fillId="2" borderId="1" pivotButton="0" quotePrefix="0" xfId="0"/>
    <xf numFmtId="0" fontId="11" fillId="0" borderId="1" applyAlignment="1" pivotButton="0" quotePrefix="0" xfId="0">
      <alignment vertical="top" wrapText="1"/>
    </xf>
    <xf numFmtId="0" fontId="8" fillId="8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charts/chart1.xml><?xml version="1.0" encoding="utf-8"?>
<chartSpace xmlns:a="http://schemas.openxmlformats.org/drawingml/2006/main" xmlns="http://schemas.openxmlformats.org/drawingml/2006/chart">
  <chart>
    <title>
      <tx>
        <rich>
          <a:bodyPr/>
          <a:p>
            <a:pPr>
              <a:defRPr/>
            </a:pPr>
            <a:r>
              <a:t>Morocco Remittances Received (USD)</a:t>
            </a:r>
          </a:p>
        </rich>
      </tx>
    </title>
    <plotArea>
      <lineChart>
        <grouping val="standard"/>
        <ser>
          <idx val="0"/>
          <order val="0"/>
          <spPr>
            <a:ln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cat>
            <numRef>
              <f>'Morocco_Total_YOY'!$D$4:$T$4</f>
            </numRef>
          </cat>
          <val>
            <numRef>
              <f>'Morocco_Total_YOY'!$D$5:$T$5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/>
              <a:p>
                <a:pPr>
                  <a:defRPr/>
                </a:pPr>
                <a:r>
                  <a:t>Year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/>
              <a:p>
                <a:pPr>
                  <a:defRPr/>
                </a:pPr>
                <a:r>
                  <a:t>USD</a:t>
                </a:r>
              </a:p>
            </rich>
          </tx>
        </title>
        <majorTickMark val="none"/>
        <minorTickMark val="none"/>
        <crossAx val="10"/>
      </valAx>
    </plotArea>
    <plotVisOnly val="1"/>
    <dispBlanksAs val="gap"/>
  </chart>
</chartSpace>
</file>

<file path=xl/charts/chart2.xml><?xml version="1.0" encoding="utf-8"?>
<chartSpace xmlns:a="http://schemas.openxmlformats.org/drawingml/2006/main" xmlns="http://schemas.openxmlformats.org/drawingml/2006/chart">
  <chart>
    <title>
      <tx>
        <rich>
          <a:bodyPr/>
          <a:p>
            <a:pPr>
              <a:defRPr/>
            </a:pPr>
            <a:r>
              <a:t>Morocco Remittance Projection Scenarios</a:t>
            </a:r>
          </a:p>
        </rich>
      </tx>
    </title>
    <plotArea>
      <lineChart>
        <grouping val="standard"/>
        <ser>
          <idx val="0"/>
          <order val="0"/>
          <spPr>
            <a:ln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cat>
            <numRef>
              <f>'Total_Projection_26_31'!$C$4:$H$4</f>
            </numRef>
          </cat>
          <val>
            <numRef>
              <f>'Total_Projection_26_31'!$C$5:$H$5</f>
            </numRef>
          </val>
        </ser>
        <ser>
          <idx val="1"/>
          <order val="1"/>
          <spPr>
            <a:ln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cat>
            <numRef>
              <f>'Total_Projection_26_31'!$C$4:$H$4</f>
            </numRef>
          </cat>
          <val>
            <numRef>
              <f>'Total_Projection_26_31'!$C$6:$H$6</f>
            </numRef>
          </val>
        </ser>
        <ser>
          <idx val="2"/>
          <order val="2"/>
          <spPr>
            <a:ln>
              <a:prstDash val="solid"/>
            </a:ln>
          </spPr>
          <marker>
            <symbol val="none"/>
            <spPr>
              <a:ln>
                <a:prstDash val="solid"/>
              </a:ln>
            </spPr>
          </marker>
          <cat>
            <numRef>
              <f>'Total_Projection_26_31'!$C$4:$H$4</f>
            </numRef>
          </cat>
          <val>
            <numRef>
              <f>'Total_Projection_26_31'!$C$7:$H$7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/>
              <a:p>
                <a:pPr>
                  <a:defRPr/>
                </a:pPr>
                <a:r>
                  <a:t>Year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/>
              <a:p>
                <a:pPr>
                  <a:defRPr/>
                </a:pPr>
                <a:r>
                  <a:t>USD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 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 /></Relationships>
</file>

<file path=xl/drawings/drawing1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oneCellAnchor>
    <from>
      <col>0</col>
      <colOff>0</colOff>
      <row>18</row>
      <rowOff>0</rowOff>
    </from>
    <ext cx="6120000" cy="2520000"/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oneCellAnchor>
</wsDr>
</file>

<file path=xl/drawings/drawing2.xml><?xml version="1.0" encoding="utf-8"?>
<wsDr xmlns:a="http://schemas.openxmlformats.org/drawingml/2006/main" xmlns:c="http://schemas.openxmlformats.org/drawingml/2006/chart" xmlns:r="http://schemas.openxmlformats.org/officeDocument/2006/relationships" xmlns="http://schemas.openxmlformats.org/drawingml/2006/spreadsheetDrawing">
  <oneCellAnchor>
    <from>
      <col>0</col>
      <colOff>0</colOff>
      <row>15</row>
      <rowOff>0</rowOff>
    </from>
    <ext cx="5760000" cy="2520000"/>
    <graphicFrame>
      <nvGraphicFramePr>
        <cNvPr id="1" name="Chart 1"/>
        <cNvGraphicFramePr/>
      </nvGraphicFramePr>
      <xfrm/>
      <a:graphic>
        <a:graphicData uri="http://schemas.openxmlformats.org/drawingml/2006/chart">
          <c:chart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_rels/sheet11.xml.rels><Relationships xmlns="http://schemas.openxmlformats.org/package/2006/relationships"><Relationship Type="http://schemas.openxmlformats.org/officeDocument/2006/relationships/drawing" Target="/xl/drawings/drawing2.xml" Id="rId1" /></Relationships>
</file>

<file path=xl/worksheets/sheet1.xml><?xml version="1.0" encoding="utf-8"?>
<worksheet xmlns="http://schemas.openxmlformats.org/spreadsheetml/2006/main">
  <sheetPr>
    <outlinePr summaryBelow="1" summaryRight="1"/>
    <pageSetUpPr fitToPage="0"/>
  </sheetPr>
  <dimension ref="A1:T16"/>
  <sheetViews>
    <sheetView showGridLines="1" view="normal" workbookViewId="0">
      <selection activeCell="A1" sqref="A1"/>
      <selection activeCell="A1" sqref="A1"/>
      <selection activeCell="A1" sqref="A1"/>
    </sheetView>
  </sheetViews>
  <sheetFormatPr baseColWidth="8" defaultRowHeight="15"/>
  <cols>
    <col width="22" customWidth="1" min="1" max="1"/>
    <col width="18" customWidth="1" min="2" max="2"/>
    <col width="42" customWidth="1" min="3" max="3"/>
    <col width="13" customWidth="1" min="4" max="4"/>
    <col width="13" customWidth="1" min="5" max="5"/>
    <col width="13" customWidth="1" min="6" max="6"/>
    <col width="13" customWidth="1" min="7" max="7"/>
    <col width="13" customWidth="1" min="8" max="8"/>
    <col width="13" customWidth="1" min="9" max="9"/>
    <col width="13" customWidth="1" min="10" max="10"/>
    <col width="13" customWidth="1" min="11" max="11"/>
    <col width="13" customWidth="1" min="12" max="12"/>
    <col width="13" customWidth="1" min="13" max="13"/>
    <col width="13" customWidth="1" min="14" max="14"/>
    <col width="13" customWidth="1" min="15" max="15"/>
    <col width="13" customWidth="1" min="16" max="16"/>
    <col width="13" customWidth="1" min="17" max="17"/>
    <col width="13" customWidth="1" min="18" max="18"/>
    <col width="13" customWidth="1" min="19" max="19"/>
    <col width="13" customWidth="1" min="20" max="20"/>
  </cols>
  <sheetData>
    <row r="1" ht="24" customHeight="1">
      <c r="A1" s="1" t="inlineStr">
        <is>
          <t>Morocco Remittances - Year over Year (Official Baseline)</t>
        </is>
      </c>
    </row>
    <row r="2" ht="34" customHeight="1">
      <c r="A2" s="2" t="inlineStr">
        <is>
          <t>Indicator: Personal remittances, received (current US$). 2009-2024 from World Bank WDI; 2025 uses Office des Changes provisional MRE transfers of MAD 122.023bn converted to USD using stated FX assumption.</t>
        </is>
      </c>
    </row>
    <row r="4" ht="28" customHeight="1">
      <c r="A4" s="3" t="inlineStr">
        <is>
          <t>Country Name</t>
        </is>
      </c>
      <c r="B4" s="3" t="inlineStr">
        <is>
          <t>Country Code</t>
        </is>
      </c>
      <c r="C4" s="3" t="inlineStr">
        <is>
          <t>Indicator Name</t>
        </is>
      </c>
      <c r="D4" s="3" t="inlineStr">
        <is>
          <t>2009</t>
        </is>
      </c>
      <c r="E4" s="3" t="inlineStr">
        <is>
          <t>2010</t>
        </is>
      </c>
      <c r="F4" s="3" t="inlineStr">
        <is>
          <t>2011</t>
        </is>
      </c>
      <c r="G4" s="3" t="inlineStr">
        <is>
          <t>2012</t>
        </is>
      </c>
      <c r="H4" s="3" t="inlineStr">
        <is>
          <t>2013</t>
        </is>
      </c>
      <c r="I4" s="3" t="inlineStr">
        <is>
          <t>2014</t>
        </is>
      </c>
      <c r="J4" s="3" t="inlineStr">
        <is>
          <t>2015</t>
        </is>
      </c>
      <c r="K4" s="3" t="inlineStr">
        <is>
          <t>2016</t>
        </is>
      </c>
      <c r="L4" s="3" t="inlineStr">
        <is>
          <t>2017</t>
        </is>
      </c>
      <c r="M4" s="3" t="inlineStr">
        <is>
          <t>2018</t>
        </is>
      </c>
      <c r="N4" s="3" t="inlineStr">
        <is>
          <t>2019</t>
        </is>
      </c>
      <c r="O4" s="3" t="inlineStr">
        <is>
          <t>2020</t>
        </is>
      </c>
      <c r="P4" s="3" t="inlineStr">
        <is>
          <t>2021</t>
        </is>
      </c>
      <c r="Q4" s="3" t="inlineStr">
        <is>
          <t>2022</t>
        </is>
      </c>
      <c r="R4" s="3" t="inlineStr">
        <is>
          <t>2023</t>
        </is>
      </c>
      <c r="S4" s="3" t="inlineStr">
        <is>
          <t>2024</t>
        </is>
      </c>
      <c r="T4" s="3" t="inlineStr">
        <is>
          <t>2025</t>
        </is>
      </c>
    </row>
    <row r="5" ht="28" customHeight="1">
      <c r="A5" s="4" t="inlineStr">
        <is>
          <t>Morocco</t>
        </is>
      </c>
      <c r="B5" s="4" t="inlineStr">
        <is>
          <t>MAR</t>
        </is>
      </c>
      <c r="C5" s="4" t="inlineStr">
        <is>
          <t>Personal remittances, received (current US$)</t>
        </is>
      </c>
      <c r="D5" s="5" t="n">
        <v>6269117561</v>
      </c>
      <c r="E5" s="5" t="n">
        <v>6422541530</v>
      </c>
      <c r="F5" s="5" t="n">
        <v>7256310892</v>
      </c>
      <c r="G5" s="5" t="n">
        <v>6507905288</v>
      </c>
      <c r="H5" s="5" t="n">
        <v>6881699960</v>
      </c>
      <c r="I5" s="5" t="n">
        <v>7788695018</v>
      </c>
      <c r="J5" s="5" t="n">
        <v>6903543638</v>
      </c>
      <c r="K5" s="5" t="n">
        <v>6383473884</v>
      </c>
      <c r="L5" s="5" t="n">
        <v>6823002118</v>
      </c>
      <c r="M5" s="5" t="n">
        <v>6919419948</v>
      </c>
      <c r="N5" s="5" t="n">
        <v>6962578453</v>
      </c>
      <c r="O5" s="5" t="n">
        <v>7414138466</v>
      </c>
      <c r="P5" s="5" t="n">
        <v>10906279156</v>
      </c>
      <c r="Q5" s="5" t="n">
        <v>11170423192</v>
      </c>
      <c r="R5" s="5" t="n">
        <v>11749602452</v>
      </c>
      <c r="S5" s="5" t="n">
        <v>12510938322</v>
      </c>
      <c r="T5" s="5" t="n">
        <v>13054497604</v>
      </c>
    </row>
    <row r="6" ht="28" customHeight="1">
      <c r="A6" s="6" t="inlineStr">
        <is>
          <t>YoY Growth %</t>
        </is>
      </c>
      <c r="B6" s="6" t="n"/>
      <c r="C6" s="6" t="inlineStr">
        <is>
          <t>Annual growth vs prior year</t>
        </is>
      </c>
      <c r="D6" s="7" t="n"/>
      <c r="E6" s="7">
        <f>E5/D5-1</f>
        <v/>
      </c>
      <c r="F6" s="7">
        <f>F5/E5-1</f>
        <v/>
      </c>
      <c r="G6" s="7">
        <f>G5/F5-1</f>
        <v/>
      </c>
      <c r="H6" s="7">
        <f>H5/G5-1</f>
        <v/>
      </c>
      <c r="I6" s="7">
        <f>I5/H5-1</f>
        <v/>
      </c>
      <c r="J6" s="7">
        <f>J5/I5-1</f>
        <v/>
      </c>
      <c r="K6" s="7">
        <f>K5/J5-1</f>
        <v/>
      </c>
      <c r="L6" s="7">
        <f>L5/K5-1</f>
        <v/>
      </c>
      <c r="M6" s="7">
        <f>M5/L5-1</f>
        <v/>
      </c>
      <c r="N6" s="7">
        <f>N5/M5-1</f>
        <v/>
      </c>
      <c r="O6" s="7">
        <f>O5/N5-1</f>
        <v/>
      </c>
      <c r="P6" s="7">
        <f>P5/O5-1</f>
        <v/>
      </c>
      <c r="Q6" s="7">
        <f>Q5/P5-1</f>
        <v/>
      </c>
      <c r="R6" s="7">
        <f>R5/Q5-1</f>
        <v/>
      </c>
      <c r="S6" s="7">
        <f>S5/R5-1</f>
        <v/>
      </c>
      <c r="T6" s="7">
        <f>T5/S5-1</f>
        <v/>
      </c>
    </row>
    <row r="7" ht="28" customHeight="1">
      <c r="A7" s="8" t="inlineStr">
        <is>
          <t>Source Basis</t>
        </is>
      </c>
      <c r="B7" s="8" t="n"/>
      <c r="C7" s="8" t="inlineStr">
        <is>
          <t>Data source by year</t>
        </is>
      </c>
      <c r="D7" s="8" t="inlineStr">
        <is>
          <t>World Bank WDI</t>
        </is>
      </c>
      <c r="E7" s="8" t="inlineStr">
        <is>
          <t>World Bank WDI</t>
        </is>
      </c>
      <c r="F7" s="8" t="inlineStr">
        <is>
          <t>World Bank WDI</t>
        </is>
      </c>
      <c r="G7" s="8" t="inlineStr">
        <is>
          <t>World Bank WDI</t>
        </is>
      </c>
      <c r="H7" s="8" t="inlineStr">
        <is>
          <t>World Bank WDI</t>
        </is>
      </c>
      <c r="I7" s="8" t="inlineStr">
        <is>
          <t>World Bank WDI</t>
        </is>
      </c>
      <c r="J7" s="8" t="inlineStr">
        <is>
          <t>World Bank WDI</t>
        </is>
      </c>
      <c r="K7" s="8" t="inlineStr">
        <is>
          <t>World Bank WDI</t>
        </is>
      </c>
      <c r="L7" s="8" t="inlineStr">
        <is>
          <t>World Bank WDI</t>
        </is>
      </c>
      <c r="M7" s="8" t="inlineStr">
        <is>
          <t>World Bank WDI</t>
        </is>
      </c>
      <c r="N7" s="8" t="inlineStr">
        <is>
          <t>World Bank WDI</t>
        </is>
      </c>
      <c r="O7" s="8" t="inlineStr">
        <is>
          <t>World Bank WDI</t>
        </is>
      </c>
      <c r="P7" s="8" t="inlineStr">
        <is>
          <t>World Bank WDI</t>
        </is>
      </c>
      <c r="Q7" s="8" t="inlineStr">
        <is>
          <t>World Bank WDI</t>
        </is>
      </c>
      <c r="R7" s="8" t="inlineStr">
        <is>
          <t>World Bank WDI</t>
        </is>
      </c>
      <c r="S7" s="8" t="inlineStr">
        <is>
          <t>World Bank WDI</t>
        </is>
      </c>
      <c r="T7" s="8" t="inlineStr">
        <is>
          <t>Office des Changes + FX conversion</t>
        </is>
      </c>
    </row>
    <row r="9" ht="28" customHeight="1">
      <c r="A9" s="9" t="inlineStr">
        <is>
          <t>2025 Morocco official/local-currency anchor</t>
        </is>
      </c>
      <c r="B9" s="10" t="n"/>
      <c r="C9" s="10" t="n"/>
      <c r="D9" s="11" t="inlineStr">
        <is>
          <t>Office des Changes 2025 MRE transfers</t>
        </is>
      </c>
      <c r="E9" s="12" t="n">
        <v>122023000000</v>
      </c>
      <c r="F9" s="11" t="inlineStr">
        <is>
          <t>USD/MAD average assumption used</t>
        </is>
      </c>
      <c r="G9" s="10" t="n">
        <v>9.347200000000001</v>
      </c>
      <c r="H9" s="11" t="inlineStr">
        <is>
          <t>Converted 2025 USD value</t>
        </is>
      </c>
      <c r="I9" s="13">
        <f>E9/G9</f>
        <v/>
      </c>
      <c r="J9" s="10" t="inlineStr">
        <is>
          <t>Note: 2025 USD is provisional until World Bank publishes WDI value.</t>
        </is>
      </c>
      <c r="K9" s="14" t="inlineStr">
        <is>
          <t>Investor caution: compare 2025 growth in MAD and USD separately. MAD growth reported by Office des Changes is +2.6%; USD growth depends on FX conversion methodology.</t>
        </is>
      </c>
      <c r="L9" s="15" t="n"/>
      <c r="M9" s="15" t="n"/>
      <c r="N9" s="15" t="n"/>
      <c r="O9" s="15" t="n"/>
      <c r="P9" s="15" t="n"/>
      <c r="Q9" s="15" t="n"/>
      <c r="R9" s="15" t="n"/>
      <c r="S9" s="15" t="n"/>
      <c r="T9" s="16" t="n"/>
    </row>
    <row r="12" ht="28" customHeight="1">
      <c r="A12" s="17" t="inlineStr">
        <is>
          <t>Type</t>
        </is>
      </c>
      <c r="B12" s="17" t="inlineStr">
        <is>
          <t>Source / Evidence</t>
        </is>
      </c>
      <c r="C12" s="17" t="inlineStr">
        <is>
          <t>Link / Reference</t>
        </is>
      </c>
      <c r="D12" s="17" t="inlineStr">
        <is>
          <t>Usage</t>
        </is>
      </c>
    </row>
    <row r="13" ht="46" customHeight="1">
      <c r="A13" s="18" t="inlineStr">
        <is>
          <t>Reference</t>
        </is>
      </c>
      <c r="B13" s="18" t="inlineStr">
        <is>
          <t>World Bank WDI indicator BX.TRF.PWKR.CD.DT for Morocco</t>
        </is>
      </c>
      <c r="C13" s="18" t="inlineStr">
        <is>
          <t>https://api.worldbank.org/v2/country/MAR/indicator/BX.TRF.PWKR.CD.DT?format=json&amp;per_page=100&amp;date=2009:2025</t>
        </is>
      </c>
      <c r="D13" s="18" t="inlineStr">
        <is>
          <t>Used for 2009-2024 current US$ remittance baseline; API last updated 2026-04-08.</t>
        </is>
      </c>
    </row>
    <row r="14" ht="46" customHeight="1">
      <c r="A14" s="19" t="inlineStr">
        <is>
          <t>Reference</t>
        </is>
      </c>
      <c r="B14" s="19" t="inlineStr">
        <is>
          <t>Office des Changes - Indicator of foreign trade at end December 2025</t>
        </is>
      </c>
      <c r="C14" s="19" t="inlineStr">
        <is>
          <t>https://www.oc.gov.ma/en/publications-en/indicator-foreign-trade-end-december-2025</t>
        </is>
      </c>
      <c r="D14" s="19" t="inlineStr">
        <is>
          <t>Used for 2025 MRE transfers: MAD 122.023bn, provisional Office des Changes figure.</t>
        </is>
      </c>
    </row>
    <row r="15" ht="46" customHeight="1">
      <c r="A15" s="18" t="inlineStr">
        <is>
          <t>Reference</t>
        </is>
      </c>
      <c r="B15" s="18" t="inlineStr">
        <is>
          <t>World Bank official exchange rate indicator PA.NUS.FCRF / 2025 FX assumption note</t>
        </is>
      </c>
      <c r="C15" s="18" t="inlineStr">
        <is>
          <t>https://data.worldbank.org/indicator/PA.NUS.FCRF?locations=MA</t>
        </is>
      </c>
      <c r="D15" s="18" t="inlineStr">
        <is>
          <t>World Bank 2025 FX may lag; workbook uses a documented 2025 average USD/MAD assumption of 9.3472 for conversion.</t>
        </is>
      </c>
    </row>
    <row r="16" ht="46" customHeight="1">
      <c r="A16" s="19" t="inlineStr">
        <is>
          <t>Method note</t>
        </is>
      </c>
      <c r="B16" s="19" t="inlineStr">
        <is>
          <t>Scope alignment with Egypt workbook</t>
        </is>
      </c>
      <c r="C16" s="19" t="inlineStr">
        <is>
          <t>Egypt YOY Remittances Growth.xlsx / Egypt_Total_YOY</t>
        </is>
      </c>
      <c r="D16" s="19" t="inlineStr">
        <is>
          <t>Morocco_Total_YOY mirrors the Egypt first-tab structure but flags 2025 as provisional USD conversion.</t>
        </is>
      </c>
    </row>
  </sheetData>
  <autoFilter ref="A4:T7"/>
  <mergeCells count="3">
    <mergeCell ref="A1:T1"/>
    <mergeCell ref="K9:T9"/>
    <mergeCell ref="A2:T2"/>
  </mergeCells>
  <pageMargins left="0.75" right="0.75" top="1" bottom="1" header="0.5" footer="0.5"/>
  <pageSetup orientation="landscape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 fitToPage="0"/>
  </sheetPr>
  <dimension ref="A1:K37"/>
  <sheetViews>
    <sheetView showGridLines="1" view="normal" workbookViewId="0">
      <selection activeCell="A1" sqref="A1"/>
    </sheetView>
  </sheetViews>
  <sheetFormatPr baseColWidth="8" defaultRowHeight="15"/>
  <cols>
    <col width="26" customWidth="1" min="1" max="1"/>
    <col width="10" customWidth="1" min="2" max="2"/>
    <col width="14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8" customWidth="1" min="10" max="10"/>
    <col width="62" customWidth="1" min="11" max="11"/>
  </cols>
  <sheetData>
    <row r="1" ht="24" customHeight="1">
      <c r="A1" s="20" t="inlineStr">
        <is>
          <t>Morocco Remittance Inflows by Source Country - 2020 to 2025</t>
        </is>
      </c>
    </row>
    <row r="2" ht="36" customHeight="1">
      <c r="A2" s="21" t="inlineStr">
        <is>
          <t>Disclosure-weighted allocation model reconciled to Morocco_Total_YOY annual totals via Corridor_Evidence and Reconciled_Country_Flows. 2023 anchor uses OECD / Office des Changes data: France 31%, Spain 13%, Italy 9%, Western Europe ~62.3%.</t>
        </is>
      </c>
    </row>
    <row r="3" ht="26" customHeight="1"/>
    <row r="4" ht="26" customHeight="1">
      <c r="A4" s="3" t="inlineStr">
        <is>
          <t>Source Country</t>
        </is>
      </c>
      <c r="B4" s="3" t="inlineStr">
        <is>
          <t>ISO3</t>
        </is>
      </c>
      <c r="C4" s="3" t="inlineStr">
        <is>
          <t>Confidence Tier</t>
        </is>
      </c>
      <c r="D4" s="3" t="inlineStr">
        <is>
          <t>Allocation Share 2025</t>
        </is>
      </c>
      <c r="E4" s="3" t="inlineStr">
        <is>
          <t>2020 (US$)</t>
        </is>
      </c>
      <c r="F4" s="3" t="inlineStr">
        <is>
          <t>2021 (US$)</t>
        </is>
      </c>
      <c r="G4" s="3" t="inlineStr">
        <is>
          <t>2022 (US$)</t>
        </is>
      </c>
      <c r="H4" s="3" t="inlineStr">
        <is>
          <t>2023 (US$)</t>
        </is>
      </c>
      <c r="I4" s="3" t="inlineStr">
        <is>
          <t>2024 (US$)</t>
        </is>
      </c>
      <c r="J4" s="3" t="inlineStr">
        <is>
          <t>2025 (US$)</t>
        </is>
      </c>
      <c r="K4" s="3" t="inlineStr">
        <is>
          <t>Method / Evidence Note</t>
        </is>
      </c>
    </row>
    <row r="5" ht="26" customHeight="1">
      <c r="A5" s="22" t="inlineStr">
        <is>
          <t>Annual Total Control</t>
        </is>
      </c>
      <c r="B5" s="22" t="inlineStr">
        <is>
          <t>MAR</t>
        </is>
      </c>
      <c r="C5" s="22" t="inlineStr">
        <is>
          <t>Control</t>
        </is>
      </c>
      <c r="D5" s="22">
        <f>SUM(D7:D26)</f>
        <v/>
      </c>
      <c r="E5" s="23">
        <f>Morocco_Total_YOY!O5</f>
        <v/>
      </c>
      <c r="F5" s="23">
        <f>Morocco_Total_YOY!P5</f>
        <v/>
      </c>
      <c r="G5" s="23">
        <f>Morocco_Total_YOY!Q5</f>
        <v/>
      </c>
      <c r="H5" s="23">
        <f>Morocco_Total_YOY!R5</f>
        <v/>
      </c>
      <c r="I5" s="23">
        <f>Morocco_Total_YOY!S5</f>
        <v/>
      </c>
      <c r="J5" s="23">
        <f>Morocco_Total_YOY!T5</f>
        <v/>
      </c>
      <c r="K5" s="22" t="inlineStr">
        <is>
          <t>Control row: official/provisional annual Morocco total from Morocco_Total_YOY.</t>
        </is>
      </c>
    </row>
    <row r="6" ht="26" customHeight="1">
      <c r="A6" s="19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</row>
    <row r="7" ht="26" customHeight="1">
      <c r="A7" s="18" t="inlineStr">
        <is>
          <t>France</t>
        </is>
      </c>
      <c r="B7" s="18" t="inlineStr">
        <is>
          <t>FRA</t>
        </is>
      </c>
      <c r="C7" s="18" t="inlineStr">
        <is>
          <t>A</t>
        </is>
      </c>
      <c r="D7" s="24">
        <f>Reconciled_Country_Flows!M5</f>
        <v/>
      </c>
      <c r="E7" s="25">
        <f>Reconciled_Country_Flows!D5</f>
        <v/>
      </c>
      <c r="F7" s="25">
        <f>Reconciled_Country_Flows!F5</f>
        <v/>
      </c>
      <c r="G7" s="25">
        <f>Reconciled_Country_Flows!H5</f>
        <v/>
      </c>
      <c r="H7" s="25">
        <f>Reconciled_Country_Flows!J5</f>
        <v/>
      </c>
      <c r="I7" s="25">
        <f>Reconciled_Country_Flows!L5</f>
        <v/>
      </c>
      <c r="J7" s="25">
        <f>Reconciled_Country_Flows!N5</f>
        <v/>
      </c>
      <c r="K7" s="18" t="inlineStr">
        <is>
          <t>OECD / Office des Changes disclosed 2023 share; primary Morocco diaspora corridor</t>
        </is>
      </c>
    </row>
    <row r="8" ht="26" customHeight="1">
      <c r="A8" s="19" t="inlineStr">
        <is>
          <t>Spain</t>
        </is>
      </c>
      <c r="B8" s="19" t="inlineStr">
        <is>
          <t>ESP</t>
        </is>
      </c>
      <c r="C8" s="19" t="inlineStr">
        <is>
          <t>A</t>
        </is>
      </c>
      <c r="D8" s="26">
        <f>Reconciled_Country_Flows!M6</f>
        <v/>
      </c>
      <c r="E8" s="27">
        <f>Reconciled_Country_Flows!D6</f>
        <v/>
      </c>
      <c r="F8" s="27">
        <f>Reconciled_Country_Flows!F6</f>
        <v/>
      </c>
      <c r="G8" s="27">
        <f>Reconciled_Country_Flows!H6</f>
        <v/>
      </c>
      <c r="H8" s="27">
        <f>Reconciled_Country_Flows!J6</f>
        <v/>
      </c>
      <c r="I8" s="27">
        <f>Reconciled_Country_Flows!L6</f>
        <v/>
      </c>
      <c r="J8" s="27">
        <f>Reconciled_Country_Flows!N6</f>
        <v/>
      </c>
      <c r="K8" s="19" t="inlineStr">
        <is>
          <t>OECD / Office des Changes disclosed 2023 share; strategic near-shore corridor</t>
        </is>
      </c>
    </row>
    <row r="9" ht="26" customHeight="1">
      <c r="A9" s="18" t="inlineStr">
        <is>
          <t>Italy</t>
        </is>
      </c>
      <c r="B9" s="18" t="inlineStr">
        <is>
          <t>ITA</t>
        </is>
      </c>
      <c r="C9" s="18" t="inlineStr">
        <is>
          <t>A</t>
        </is>
      </c>
      <c r="D9" s="24">
        <f>Reconciled_Country_Flows!M7</f>
        <v/>
      </c>
      <c r="E9" s="25">
        <f>Reconciled_Country_Flows!D7</f>
        <v/>
      </c>
      <c r="F9" s="25">
        <f>Reconciled_Country_Flows!F7</f>
        <v/>
      </c>
      <c r="G9" s="25">
        <f>Reconciled_Country_Flows!H7</f>
        <v/>
      </c>
      <c r="H9" s="25">
        <f>Reconciled_Country_Flows!J7</f>
        <v/>
      </c>
      <c r="I9" s="25">
        <f>Reconciled_Country_Flows!L7</f>
        <v/>
      </c>
      <c r="J9" s="25">
        <f>Reconciled_Country_Flows!N7</f>
        <v/>
      </c>
      <c r="K9" s="18" t="inlineStr">
        <is>
          <t>OECD / Office des Changes disclosed 2023 share; major Western Europe corridor</t>
        </is>
      </c>
    </row>
    <row r="10" ht="26" customHeight="1">
      <c r="A10" s="19" t="inlineStr">
        <is>
          <t>Belgium</t>
        </is>
      </c>
      <c r="B10" s="19" t="inlineStr">
        <is>
          <t>BEL</t>
        </is>
      </c>
      <c r="C10" s="19" t="inlineStr">
        <is>
          <t>B</t>
        </is>
      </c>
      <c r="D10" s="26">
        <f>Reconciled_Country_Flows!M8</f>
        <v/>
      </c>
      <c r="E10" s="27">
        <f>Reconciled_Country_Flows!D8</f>
        <v/>
      </c>
      <c r="F10" s="27">
        <f>Reconciled_Country_Flows!F8</f>
        <v/>
      </c>
      <c r="G10" s="27">
        <f>Reconciled_Country_Flows!H8</f>
        <v/>
      </c>
      <c r="H10" s="27">
        <f>Reconciled_Country_Flows!J8</f>
        <v/>
      </c>
      <c r="I10" s="27">
        <f>Reconciled_Country_Flows!L8</f>
        <v/>
      </c>
      <c r="J10" s="27">
        <f>Reconciled_Country_Flows!N8</f>
        <v/>
      </c>
      <c r="K10" s="19" t="inlineStr">
        <is>
          <t>Western Europe diaspora concentration; residual allocation within 62.3% Europe anchor</t>
        </is>
      </c>
    </row>
    <row r="11" ht="26" customHeight="1">
      <c r="A11" s="18" t="inlineStr">
        <is>
          <t>Netherlands</t>
        </is>
      </c>
      <c r="B11" s="18" t="inlineStr">
        <is>
          <t>NLD</t>
        </is>
      </c>
      <c r="C11" s="18" t="inlineStr">
        <is>
          <t>B</t>
        </is>
      </c>
      <c r="D11" s="24">
        <f>Reconciled_Country_Flows!M9</f>
        <v/>
      </c>
      <c r="E11" s="25">
        <f>Reconciled_Country_Flows!D9</f>
        <v/>
      </c>
      <c r="F11" s="25">
        <f>Reconciled_Country_Flows!F9</f>
        <v/>
      </c>
      <c r="G11" s="25">
        <f>Reconciled_Country_Flows!H9</f>
        <v/>
      </c>
      <c r="H11" s="25">
        <f>Reconciled_Country_Flows!J9</f>
        <v/>
      </c>
      <c r="I11" s="25">
        <f>Reconciled_Country_Flows!L9</f>
        <v/>
      </c>
      <c r="J11" s="25">
        <f>Reconciled_Country_Flows!N9</f>
        <v/>
      </c>
      <c r="K11" s="18" t="inlineStr">
        <is>
          <t>Western Europe diaspora concentration; residual allocation within 62.3% Europe anchor</t>
        </is>
      </c>
    </row>
    <row r="12" ht="26" customHeight="1">
      <c r="A12" s="19" t="inlineStr">
        <is>
          <t>Germany</t>
        </is>
      </c>
      <c r="B12" s="19" t="inlineStr">
        <is>
          <t>DEU</t>
        </is>
      </c>
      <c r="C12" s="19" t="inlineStr">
        <is>
          <t>B</t>
        </is>
      </c>
      <c r="D12" s="26">
        <f>Reconciled_Country_Flows!M10</f>
        <v/>
      </c>
      <c r="E12" s="27">
        <f>Reconciled_Country_Flows!D10</f>
        <v/>
      </c>
      <c r="F12" s="27">
        <f>Reconciled_Country_Flows!F10</f>
        <v/>
      </c>
      <c r="G12" s="27">
        <f>Reconciled_Country_Flows!H10</f>
        <v/>
      </c>
      <c r="H12" s="27">
        <f>Reconciled_Country_Flows!J10</f>
        <v/>
      </c>
      <c r="I12" s="27">
        <f>Reconciled_Country_Flows!L10</f>
        <v/>
      </c>
      <c r="J12" s="27">
        <f>Reconciled_Country_Flows!N10</f>
        <v/>
      </c>
      <c r="K12" s="19" t="inlineStr">
        <is>
          <t>Western Europe diaspora concentration; residual allocation within 62.3% Europe anchor</t>
        </is>
      </c>
    </row>
    <row r="13" ht="26" customHeight="1">
      <c r="A13" s="18" t="inlineStr">
        <is>
          <t>United Kingdom</t>
        </is>
      </c>
      <c r="B13" s="18" t="inlineStr">
        <is>
          <t>GBR</t>
        </is>
      </c>
      <c r="C13" s="18" t="inlineStr">
        <is>
          <t>C</t>
        </is>
      </c>
      <c r="D13" s="24">
        <f>Reconciled_Country_Flows!M11</f>
        <v/>
      </c>
      <c r="E13" s="25">
        <f>Reconciled_Country_Flows!D11</f>
        <v/>
      </c>
      <c r="F13" s="25">
        <f>Reconciled_Country_Flows!F11</f>
        <v/>
      </c>
      <c r="G13" s="25">
        <f>Reconciled_Country_Flows!H11</f>
        <v/>
      </c>
      <c r="H13" s="25">
        <f>Reconciled_Country_Flows!J11</f>
        <v/>
      </c>
      <c r="I13" s="25">
        <f>Reconciled_Country_Flows!L11</f>
        <v/>
      </c>
      <c r="J13" s="25">
        <f>Reconciled_Country_Flows!N11</f>
        <v/>
      </c>
      <c r="K13" s="18" t="inlineStr">
        <is>
          <t>OECD / diaspora proxy; lower disclosed corridor confidence</t>
        </is>
      </c>
    </row>
    <row r="14" ht="26" customHeight="1">
      <c r="A14" s="19" t="inlineStr">
        <is>
          <t>United States</t>
        </is>
      </c>
      <c r="B14" s="19" t="inlineStr">
        <is>
          <t>USA</t>
        </is>
      </c>
      <c r="C14" s="19" t="inlineStr">
        <is>
          <t>C</t>
        </is>
      </c>
      <c r="D14" s="26">
        <f>Reconciled_Country_Flows!M12</f>
        <v/>
      </c>
      <c r="E14" s="27">
        <f>Reconciled_Country_Flows!D12</f>
        <v/>
      </c>
      <c r="F14" s="27">
        <f>Reconciled_Country_Flows!F12</f>
        <v/>
      </c>
      <c r="G14" s="27">
        <f>Reconciled_Country_Flows!H12</f>
        <v/>
      </c>
      <c r="H14" s="27">
        <f>Reconciled_Country_Flows!J12</f>
        <v/>
      </c>
      <c r="I14" s="27">
        <f>Reconciled_Country_Flows!L12</f>
        <v/>
      </c>
      <c r="J14" s="27">
        <f>Reconciled_Country_Flows!N12</f>
        <v/>
      </c>
      <c r="K14" s="19" t="inlineStr">
        <is>
          <t>Diaspora and high-income source proxy; no direct annual disclosure found</t>
        </is>
      </c>
    </row>
    <row r="15" ht="26" customHeight="1">
      <c r="A15" s="18" t="inlineStr">
        <is>
          <t>Canada</t>
        </is>
      </c>
      <c r="B15" s="18" t="inlineStr">
        <is>
          <t>CAN</t>
        </is>
      </c>
      <c r="C15" s="18" t="inlineStr">
        <is>
          <t>C</t>
        </is>
      </c>
      <c r="D15" s="24">
        <f>Reconciled_Country_Flows!M13</f>
        <v/>
      </c>
      <c r="E15" s="25">
        <f>Reconciled_Country_Flows!D13</f>
        <v/>
      </c>
      <c r="F15" s="25">
        <f>Reconciled_Country_Flows!F13</f>
        <v/>
      </c>
      <c r="G15" s="25">
        <f>Reconciled_Country_Flows!H13</f>
        <v/>
      </c>
      <c r="H15" s="25">
        <f>Reconciled_Country_Flows!J13</f>
        <v/>
      </c>
      <c r="I15" s="25">
        <f>Reconciled_Country_Flows!L13</f>
        <v/>
      </c>
      <c r="J15" s="25">
        <f>Reconciled_Country_Flows!N13</f>
        <v/>
      </c>
      <c r="K15" s="18" t="inlineStr">
        <is>
          <t>Diaspora and high-income source proxy; no direct annual disclosure found</t>
        </is>
      </c>
    </row>
    <row r="16" ht="26" customHeight="1">
      <c r="A16" s="19" t="inlineStr">
        <is>
          <t>United Arab Emirates</t>
        </is>
      </c>
      <c r="B16" s="19" t="inlineStr">
        <is>
          <t>ARE</t>
        </is>
      </c>
      <c r="C16" s="19" t="inlineStr">
        <is>
          <t>B</t>
        </is>
      </c>
      <c r="D16" s="26">
        <f>Reconciled_Country_Flows!M14</f>
        <v/>
      </c>
      <c r="E16" s="27">
        <f>Reconciled_Country_Flows!D14</f>
        <v/>
      </c>
      <c r="F16" s="27">
        <f>Reconciled_Country_Flows!F14</f>
        <v/>
      </c>
      <c r="G16" s="27">
        <f>Reconciled_Country_Flows!H14</f>
        <v/>
      </c>
      <c r="H16" s="27">
        <f>Reconciled_Country_Flows!J14</f>
        <v/>
      </c>
      <c r="I16" s="27">
        <f>Reconciled_Country_Flows!L14</f>
        <v/>
      </c>
      <c r="J16" s="27">
        <f>Reconciled_Country_Flows!N14</f>
        <v/>
      </c>
      <c r="K16" s="19" t="inlineStr">
        <is>
          <t>Gulf region proxy; Morocco sources identify Gulf as second source region after Europe</t>
        </is>
      </c>
    </row>
    <row r="17" ht="26" customHeight="1">
      <c r="A17" s="18" t="inlineStr">
        <is>
          <t>Saudi Arabia</t>
        </is>
      </c>
      <c r="B17" s="18" t="inlineStr">
        <is>
          <t>SAU</t>
        </is>
      </c>
      <c r="C17" s="18" t="inlineStr">
        <is>
          <t>B</t>
        </is>
      </c>
      <c r="D17" s="24">
        <f>Reconciled_Country_Flows!M15</f>
        <v/>
      </c>
      <c r="E17" s="25">
        <f>Reconciled_Country_Flows!D15</f>
        <v/>
      </c>
      <c r="F17" s="25">
        <f>Reconciled_Country_Flows!F15</f>
        <v/>
      </c>
      <c r="G17" s="25">
        <f>Reconciled_Country_Flows!H15</f>
        <v/>
      </c>
      <c r="H17" s="25">
        <f>Reconciled_Country_Flows!J15</f>
        <v/>
      </c>
      <c r="I17" s="25">
        <f>Reconciled_Country_Flows!L15</f>
        <v/>
      </c>
      <c r="J17" s="25">
        <f>Reconciled_Country_Flows!N15</f>
        <v/>
      </c>
      <c r="K17" s="18" t="inlineStr">
        <is>
          <t>Gulf region proxy; Morocco sources identify Gulf as second source region after Europe</t>
        </is>
      </c>
    </row>
    <row r="18" ht="26" customHeight="1">
      <c r="A18" s="19" t="inlineStr">
        <is>
          <t>Qatar</t>
        </is>
      </c>
      <c r="B18" s="19" t="inlineStr">
        <is>
          <t>QAT</t>
        </is>
      </c>
      <c r="C18" s="19" t="inlineStr">
        <is>
          <t>C</t>
        </is>
      </c>
      <c r="D18" s="26">
        <f>Reconciled_Country_Flows!M16</f>
        <v/>
      </c>
      <c r="E18" s="27">
        <f>Reconciled_Country_Flows!D16</f>
        <v/>
      </c>
      <c r="F18" s="27">
        <f>Reconciled_Country_Flows!F16</f>
        <v/>
      </c>
      <c r="G18" s="27">
        <f>Reconciled_Country_Flows!H16</f>
        <v/>
      </c>
      <c r="H18" s="27">
        <f>Reconciled_Country_Flows!J16</f>
        <v/>
      </c>
      <c r="I18" s="27">
        <f>Reconciled_Country_Flows!L16</f>
        <v/>
      </c>
      <c r="J18" s="27">
        <f>Reconciled_Country_Flows!N16</f>
        <v/>
      </c>
      <c r="K18" s="19" t="inlineStr">
        <is>
          <t>Gulf region proxy</t>
        </is>
      </c>
    </row>
    <row r="19" ht="26" customHeight="1">
      <c r="A19" s="18" t="inlineStr">
        <is>
          <t>Kuwait</t>
        </is>
      </c>
      <c r="B19" s="18" t="inlineStr">
        <is>
          <t>KWT</t>
        </is>
      </c>
      <c r="C19" s="18" t="inlineStr">
        <is>
          <t>C</t>
        </is>
      </c>
      <c r="D19" s="24">
        <f>Reconciled_Country_Flows!M17</f>
        <v/>
      </c>
      <c r="E19" s="25">
        <f>Reconciled_Country_Flows!D17</f>
        <v/>
      </c>
      <c r="F19" s="25">
        <f>Reconciled_Country_Flows!F17</f>
        <v/>
      </c>
      <c r="G19" s="25">
        <f>Reconciled_Country_Flows!H17</f>
        <v/>
      </c>
      <c r="H19" s="25">
        <f>Reconciled_Country_Flows!J17</f>
        <v/>
      </c>
      <c r="I19" s="25">
        <f>Reconciled_Country_Flows!L17</f>
        <v/>
      </c>
      <c r="J19" s="25">
        <f>Reconciled_Country_Flows!N17</f>
        <v/>
      </c>
      <c r="K19" s="18" t="inlineStr">
        <is>
          <t>Gulf region proxy</t>
        </is>
      </c>
    </row>
    <row r="20" ht="26" customHeight="1">
      <c r="A20" s="19" t="inlineStr">
        <is>
          <t>Bahrain</t>
        </is>
      </c>
      <c r="B20" s="19" t="inlineStr">
        <is>
          <t>BHR</t>
        </is>
      </c>
      <c r="C20" s="19" t="inlineStr">
        <is>
          <t>C</t>
        </is>
      </c>
      <c r="D20" s="26">
        <f>Reconciled_Country_Flows!M18</f>
        <v/>
      </c>
      <c r="E20" s="27">
        <f>Reconciled_Country_Flows!D18</f>
        <v/>
      </c>
      <c r="F20" s="27">
        <f>Reconciled_Country_Flows!F18</f>
        <v/>
      </c>
      <c r="G20" s="27">
        <f>Reconciled_Country_Flows!H18</f>
        <v/>
      </c>
      <c r="H20" s="27">
        <f>Reconciled_Country_Flows!J18</f>
        <v/>
      </c>
      <c r="I20" s="27">
        <f>Reconciled_Country_Flows!L18</f>
        <v/>
      </c>
      <c r="J20" s="27">
        <f>Reconciled_Country_Flows!N18</f>
        <v/>
      </c>
      <c r="K20" s="19" t="inlineStr">
        <is>
          <t>Gulf region proxy</t>
        </is>
      </c>
    </row>
    <row r="21" ht="26" customHeight="1">
      <c r="A21" s="18" t="inlineStr">
        <is>
          <t>Oman</t>
        </is>
      </c>
      <c r="B21" s="18" t="inlineStr">
        <is>
          <t>OMN</t>
        </is>
      </c>
      <c r="C21" s="18" t="inlineStr">
        <is>
          <t>C</t>
        </is>
      </c>
      <c r="D21" s="24">
        <f>Reconciled_Country_Flows!M19</f>
        <v/>
      </c>
      <c r="E21" s="25">
        <f>Reconciled_Country_Flows!D19</f>
        <v/>
      </c>
      <c r="F21" s="25">
        <f>Reconciled_Country_Flows!F19</f>
        <v/>
      </c>
      <c r="G21" s="25">
        <f>Reconciled_Country_Flows!H19</f>
        <v/>
      </c>
      <c r="H21" s="25">
        <f>Reconciled_Country_Flows!J19</f>
        <v/>
      </c>
      <c r="I21" s="25">
        <f>Reconciled_Country_Flows!L19</f>
        <v/>
      </c>
      <c r="J21" s="25">
        <f>Reconciled_Country_Flows!N19</f>
        <v/>
      </c>
      <c r="K21" s="18" t="inlineStr">
        <is>
          <t>Gulf region proxy</t>
        </is>
      </c>
    </row>
    <row r="22" ht="26" customHeight="1">
      <c r="A22" s="19" t="inlineStr">
        <is>
          <t>Portugal</t>
        </is>
      </c>
      <c r="B22" s="19" t="inlineStr">
        <is>
          <t>PRT</t>
        </is>
      </c>
      <c r="C22" s="19" t="inlineStr">
        <is>
          <t>C</t>
        </is>
      </c>
      <c r="D22" s="26">
        <f>Reconciled_Country_Flows!M20</f>
        <v/>
      </c>
      <c r="E22" s="27">
        <f>Reconciled_Country_Flows!D20</f>
        <v/>
      </c>
      <c r="F22" s="27">
        <f>Reconciled_Country_Flows!F20</f>
        <v/>
      </c>
      <c r="G22" s="27">
        <f>Reconciled_Country_Flows!H20</f>
        <v/>
      </c>
      <c r="H22" s="27">
        <f>Reconciled_Country_Flows!J20</f>
        <v/>
      </c>
      <c r="I22" s="27">
        <f>Reconciled_Country_Flows!L20</f>
        <v/>
      </c>
      <c r="J22" s="27">
        <f>Reconciled_Country_Flows!N20</f>
        <v/>
      </c>
      <c r="K22" s="19" t="inlineStr">
        <is>
          <t>Iberia / EU proxy corridor</t>
        </is>
      </c>
    </row>
    <row r="23" ht="26" customHeight="1">
      <c r="A23" s="18" t="inlineStr">
        <is>
          <t>Switzerland</t>
        </is>
      </c>
      <c r="B23" s="18" t="inlineStr">
        <is>
          <t>CHE</t>
        </is>
      </c>
      <c r="C23" s="18" t="inlineStr">
        <is>
          <t>C</t>
        </is>
      </c>
      <c r="D23" s="24">
        <f>Reconciled_Country_Flows!M21</f>
        <v/>
      </c>
      <c r="E23" s="25">
        <f>Reconciled_Country_Flows!D21</f>
        <v/>
      </c>
      <c r="F23" s="25">
        <f>Reconciled_Country_Flows!F21</f>
        <v/>
      </c>
      <c r="G23" s="25">
        <f>Reconciled_Country_Flows!H21</f>
        <v/>
      </c>
      <c r="H23" s="25">
        <f>Reconciled_Country_Flows!J21</f>
        <v/>
      </c>
      <c r="I23" s="25">
        <f>Reconciled_Country_Flows!L21</f>
        <v/>
      </c>
      <c r="J23" s="25">
        <f>Reconciled_Country_Flows!N21</f>
        <v/>
      </c>
      <c r="K23" s="18" t="inlineStr">
        <is>
          <t>Western Europe high-income proxy</t>
        </is>
      </c>
    </row>
    <row r="24" ht="26" customHeight="1">
      <c r="A24" s="19" t="inlineStr">
        <is>
          <t>Other Western Europe</t>
        </is>
      </c>
      <c r="B24" s="19" t="inlineStr">
        <is>
          <t>OWE</t>
        </is>
      </c>
      <c r="C24" s="19" t="inlineStr">
        <is>
          <t>C</t>
        </is>
      </c>
      <c r="D24" s="26">
        <f>Reconciled_Country_Flows!M22</f>
        <v/>
      </c>
      <c r="E24" s="27">
        <f>Reconciled_Country_Flows!D22</f>
        <v/>
      </c>
      <c r="F24" s="27">
        <f>Reconciled_Country_Flows!F22</f>
        <v/>
      </c>
      <c r="G24" s="27">
        <f>Reconciled_Country_Flows!H22</f>
        <v/>
      </c>
      <c r="H24" s="27">
        <f>Reconciled_Country_Flows!J22</f>
        <v/>
      </c>
      <c r="I24" s="27">
        <f>Reconciled_Country_Flows!L22</f>
        <v/>
      </c>
      <c r="J24" s="27">
        <f>Reconciled_Country_Flows!N22</f>
        <v/>
      </c>
      <c r="K24" s="19" t="inlineStr">
        <is>
          <t>Residual Western Europe and Nordic flows</t>
        </is>
      </c>
    </row>
    <row r="25" ht="26" customHeight="1">
      <c r="A25" s="18" t="inlineStr">
        <is>
          <t>Other GCC / MENA</t>
        </is>
      </c>
      <c r="B25" s="18" t="inlineStr">
        <is>
          <t>OGM</t>
        </is>
      </c>
      <c r="C25" s="18" t="inlineStr">
        <is>
          <t>C</t>
        </is>
      </c>
      <c r="D25" s="24">
        <f>Reconciled_Country_Flows!M23</f>
        <v/>
      </c>
      <c r="E25" s="25">
        <f>Reconciled_Country_Flows!D23</f>
        <v/>
      </c>
      <c r="F25" s="25">
        <f>Reconciled_Country_Flows!F23</f>
        <v/>
      </c>
      <c r="G25" s="25">
        <f>Reconciled_Country_Flows!H23</f>
        <v/>
      </c>
      <c r="H25" s="25">
        <f>Reconciled_Country_Flows!J23</f>
        <v/>
      </c>
      <c r="I25" s="25">
        <f>Reconciled_Country_Flows!L23</f>
        <v/>
      </c>
      <c r="J25" s="25">
        <f>Reconciled_Country_Flows!N23</f>
        <v/>
      </c>
      <c r="K25" s="18" t="inlineStr">
        <is>
          <t>Residual Gulf/MENA corridors</t>
        </is>
      </c>
    </row>
    <row r="26" ht="26" customHeight="1">
      <c r="A26" s="19" t="inlineStr">
        <is>
          <t>Rest of World</t>
        </is>
      </c>
      <c r="B26" s="19" t="inlineStr">
        <is>
          <t>ROW</t>
        </is>
      </c>
      <c r="C26" s="19" t="inlineStr">
        <is>
          <t>C</t>
        </is>
      </c>
      <c r="D26" s="26">
        <f>Reconciled_Country_Flows!M24</f>
        <v/>
      </c>
      <c r="E26" s="27">
        <f>Reconciled_Country_Flows!D24</f>
        <v/>
      </c>
      <c r="F26" s="27">
        <f>Reconciled_Country_Flows!F24</f>
        <v/>
      </c>
      <c r="G26" s="27">
        <f>Reconciled_Country_Flows!H24</f>
        <v/>
      </c>
      <c r="H26" s="27">
        <f>Reconciled_Country_Flows!J24</f>
        <v/>
      </c>
      <c r="I26" s="27">
        <f>Reconciled_Country_Flows!L24</f>
        <v/>
      </c>
      <c r="J26" s="27">
        <f>Reconciled_Country_Flows!N24</f>
        <v/>
      </c>
      <c r="K26" s="19" t="inlineStr">
        <is>
          <t>Balancing residual to reconcile country flows to annual Morocco total</t>
        </is>
      </c>
    </row>
    <row r="27" ht="26" customHeight="1">
      <c r="A27" s="18" t="n"/>
      <c r="B27" s="18" t="n"/>
      <c r="C27" s="18" t="n"/>
      <c r="D27" s="18" t="n"/>
      <c r="E27" s="18" t="n"/>
      <c r="F27" s="18" t="n"/>
      <c r="G27" s="18" t="n"/>
      <c r="H27" s="18" t="n"/>
      <c r="I27" s="18" t="n"/>
      <c r="J27" s="18" t="n"/>
      <c r="K27" s="18" t="n"/>
    </row>
    <row r="28" ht="26" customHeight="1">
      <c r="A28" s="22" t="inlineStr">
        <is>
          <t>Total Allocated</t>
        </is>
      </c>
      <c r="B28" s="22" t="n"/>
      <c r="C28" s="22" t="n"/>
      <c r="D28" s="28">
        <f>SUM(D7:D26)</f>
        <v/>
      </c>
      <c r="E28" s="23">
        <f>SUM(E7:E26)</f>
        <v/>
      </c>
      <c r="F28" s="23">
        <f>SUM(F7:F26)</f>
        <v/>
      </c>
      <c r="G28" s="23">
        <f>SUM(G7:G26)</f>
        <v/>
      </c>
      <c r="H28" s="23">
        <f>SUM(H7:H26)</f>
        <v/>
      </c>
      <c r="I28" s="23">
        <f>SUM(I7:I26)</f>
        <v/>
      </c>
      <c r="J28" s="23">
        <f>SUM(J7:J26)</f>
        <v/>
      </c>
      <c r="K28" s="22" t="inlineStr">
        <is>
          <t>Should reconcile to annual total control above.</t>
        </is>
      </c>
    </row>
    <row r="29" ht="26" customHeight="1">
      <c r="A29" s="29" t="inlineStr">
        <is>
          <t>Reconciliation Check</t>
        </is>
      </c>
      <c r="B29" s="29" t="n"/>
      <c r="C29" s="29" t="n"/>
      <c r="D29" s="30">
        <f>D28-1</f>
        <v/>
      </c>
      <c r="E29" s="31">
        <f>E28-E5</f>
        <v/>
      </c>
      <c r="F29" s="31">
        <f>F28-F5</f>
        <v/>
      </c>
      <c r="G29" s="31">
        <f>G28-G5</f>
        <v/>
      </c>
      <c r="H29" s="31">
        <f>H28-H5</f>
        <v/>
      </c>
      <c r="I29" s="31">
        <f>I28-I5</f>
        <v/>
      </c>
      <c r="J29" s="31">
        <f>J28-J5</f>
        <v/>
      </c>
      <c r="K29" s="29" t="inlineStr">
        <is>
          <t>All checks should be zero or immaterial rounding difference.</t>
        </is>
      </c>
    </row>
    <row r="30" ht="26" customHeight="1"/>
    <row r="31" ht="26" customHeight="1">
      <c r="A31" s="32" t="inlineStr">
        <is>
          <t>Source &amp; Method Notes</t>
        </is>
      </c>
    </row>
    <row r="32" ht="26" customHeight="1">
      <c r="A32" s="17" t="inlineStr">
        <is>
          <t>Type</t>
        </is>
      </c>
      <c r="B32" s="17" t="inlineStr">
        <is>
          <t>Source / Evidence</t>
        </is>
      </c>
      <c r="C32" s="17" t="inlineStr">
        <is>
          <t>Link / Reference</t>
        </is>
      </c>
      <c r="D32" s="17" t="inlineStr">
        <is>
          <t>Usage</t>
        </is>
      </c>
    </row>
    <row r="33" ht="48" customHeight="1">
      <c r="A33" s="18" t="inlineStr">
        <is>
          <t>Official total</t>
        </is>
      </c>
      <c r="B33" s="18" t="inlineStr">
        <is>
          <t>World Bank WDI BX.TRF.PWKR.CD.DT - Morocco</t>
        </is>
      </c>
      <c r="C33" s="18" t="inlineStr">
        <is>
          <t>https://api.worldbank.org/v2/country/MAR/indicator/BX.TRF.PWKR.CD.DT?format=json&amp;per_page=100&amp;date=2009:2025</t>
        </is>
      </c>
      <c r="D33" s="18" t="inlineStr">
        <is>
          <t>Annual total inflow baseline for 2020-2024; 2025 not yet populated by World Bank.</t>
        </is>
      </c>
    </row>
    <row r="34" ht="48" customHeight="1">
      <c r="A34" s="18" t="inlineStr">
        <is>
          <t>Official/provisional 2025 total</t>
        </is>
      </c>
      <c r="B34" s="18" t="inlineStr">
        <is>
          <t>Office des Changes - Indicator of foreign trade at end December 2025</t>
        </is>
      </c>
      <c r="C34" s="18" t="inlineStr">
        <is>
          <t>https://www.oc.gov.ma/en/publications-en/indicator-foreign-trade-end-december-2025</t>
        </is>
      </c>
      <c r="D34" s="18" t="inlineStr">
        <is>
          <t>2025 MRE transfer local-currency anchor used in Morocco_Total_YOY.</t>
        </is>
      </c>
    </row>
    <row r="35" ht="48" customHeight="1">
      <c r="A35" s="18" t="inlineStr">
        <is>
          <t>Country split anchor</t>
        </is>
      </c>
      <c r="B35" s="18" t="inlineStr">
        <is>
          <t>OECD Economic Surveys: Morocco 2024</t>
        </is>
      </c>
      <c r="C35" s="18" t="inlineStr">
        <is>
          <t>https://www.oecd.org/en/publications/2024/09/oecd-economic-surveys-morocco-2024_d4786047/full-report/component-4.html</t>
        </is>
      </c>
      <c r="D35" s="18" t="inlineStr">
        <is>
          <t>States 2023 origin shares: France 31%, Spain 13%, Italy 9%; source: OECD calculations based on Office des Changes data.</t>
        </is>
      </c>
    </row>
    <row r="36" ht="48" customHeight="1">
      <c r="A36" s="18" t="inlineStr">
        <is>
          <t>Regional structure anchor</t>
        </is>
      </c>
      <c r="B36" s="18" t="inlineStr">
        <is>
          <t>Oxford Handbook of the Moroccan Economy - external sector chapter</t>
        </is>
      </c>
      <c r="C36" s="18" t="inlineStr">
        <is>
          <t>https://academic.oup.com/oa-edited-volume/62466/chapter/559627240</t>
        </is>
      </c>
      <c r="D36" s="18" t="inlineStr">
        <is>
          <t>States Western Europe accounted for 62.3% of remittance flows to Morocco in 2023; notes France, Spain, Italy, Belgium, Netherlands, Germany diaspora concentration.</t>
        </is>
      </c>
    </row>
    <row r="37" ht="48" customHeight="1">
      <c r="A37" s="18" t="inlineStr">
        <is>
          <t>Method basis</t>
        </is>
      </c>
      <c r="B37" s="18" t="inlineStr">
        <is>
          <t>KNOMAD / World Bank bilateral remittance matrix methodology</t>
        </is>
      </c>
      <c r="C37" s="18" t="inlineStr">
        <is>
          <t>https://blogs.worldbank.org/en/peoplemove/bilateral-remittance-matrix-new</t>
        </is>
      </c>
      <c r="D37" s="18" t="inlineStr">
        <is>
          <t>Supports estimation approach using migrant stock, destination income and remittance inflow totals when direct bilateral disclosures are incomplete.</t>
        </is>
      </c>
    </row>
  </sheetData>
  <autoFilter ref="A4:K29"/>
  <mergeCells count="3">
    <mergeCell ref="A2:K2"/>
    <mergeCell ref="A1:K1"/>
    <mergeCell ref="A31:K3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 fitToPage="0"/>
  </sheetPr>
  <dimension ref="A1:F26"/>
  <sheetViews>
    <sheetView showGridLines="1" view="normal" workbookViewId="0">
      <selection activeCell="A1" sqref="A1"/>
    </sheetView>
  </sheetViews>
  <sheetFormatPr baseColWidth="8" defaultRowHeight="15"/>
  <cols>
    <col width="22" customWidth="1" min="1" max="1"/>
    <col width="42" customWidth="1" min="2" max="2"/>
    <col width="62" customWidth="1" min="3" max="3"/>
    <col width="48" customWidth="1" min="4" max="4"/>
    <col width="16" customWidth="1" min="5" max="5"/>
    <col width="50" customWidth="1" min="6" max="6"/>
  </cols>
  <sheetData>
    <row r="1" ht="28" customHeight="1">
      <c r="A1" s="20" t="inlineStr">
        <is>
          <t>Morocco Remittance Model - Sources &amp; Method</t>
        </is>
      </c>
    </row>
    <row r="2" ht="36" customHeight="1">
      <c r="A2" s="21" t="inlineStr">
        <is>
          <t>Evidence register and methodology notes for Morocco remittance total, country-flow allocation, and future projection/model tabs.</t>
        </is>
      </c>
    </row>
    <row r="4" ht="28" customHeight="1">
      <c r="A4" s="3" t="inlineStr">
        <is>
          <t>Category</t>
        </is>
      </c>
      <c r="B4" s="3" t="inlineStr">
        <is>
          <t>Source</t>
        </is>
      </c>
      <c r="C4" s="3" t="inlineStr">
        <is>
          <t>Link / Reference</t>
        </is>
      </c>
      <c r="D4" s="3" t="inlineStr">
        <is>
          <t>Usage in Workbook</t>
        </is>
      </c>
      <c r="E4" s="3" t="inlineStr">
        <is>
          <t>Confidence</t>
        </is>
      </c>
      <c r="F4" s="3" t="inlineStr">
        <is>
          <t>Key Limitation / Treatment</t>
        </is>
      </c>
    </row>
    <row r="5" ht="54" customHeight="1">
      <c r="A5" s="18" t="inlineStr">
        <is>
          <t>Official Morocco totals</t>
        </is>
      </c>
      <c r="B5" s="18" t="inlineStr">
        <is>
          <t>World Bank WDI - Personal remittances, received (current US$), indicator BX.TRF.PWKR.CD.DT</t>
        </is>
      </c>
      <c r="C5" s="18" t="inlineStr">
        <is>
          <t>https://api.worldbank.org/v2/country/MAR/indicator/BX.TRF.PWKR.CD.DT?format=json&amp;per_page=100&amp;date=2009:2025</t>
        </is>
      </c>
      <c r="D5" s="18" t="inlineStr">
        <is>
          <t>Primary annual USD baseline for Morocco_Total_YOY from 2009-2024.</t>
        </is>
      </c>
      <c r="E5" s="18" t="inlineStr">
        <is>
          <t>High</t>
        </is>
      </c>
      <c r="F5" s="18" t="inlineStr">
        <is>
          <t>World Bank Morocco 2025 value is not yet populated; 2025 is handled separately.</t>
        </is>
      </c>
    </row>
    <row r="6" ht="54" customHeight="1">
      <c r="A6" s="19" t="inlineStr">
        <is>
          <t>Official/provisional 2025 Morocco total</t>
        </is>
      </c>
      <c r="B6" s="19" t="inlineStr">
        <is>
          <t>Office des Changes - Indicator of foreign trade at end December 2025</t>
        </is>
      </c>
      <c r="C6" s="19" t="inlineStr">
        <is>
          <t>https://www.oc.gov.ma/en/publications-en/indicator-foreign-trade-end-december-2025</t>
        </is>
      </c>
      <c r="D6" s="19" t="inlineStr">
        <is>
          <t>2025 MRE transfer local-currency anchor used to estimate provisional 2025 USD value.</t>
        </is>
      </c>
      <c r="E6" s="19" t="inlineStr">
        <is>
          <t>High for MAD total; Medium for USD conversion</t>
        </is>
      </c>
      <c r="F6" s="19" t="inlineStr">
        <is>
          <t>Office des Changes reports in MAD; USD value depends on FX conversion assumption until World Bank publishes current US$ value.</t>
        </is>
      </c>
    </row>
    <row r="7" ht="54" customHeight="1">
      <c r="A7" s="18" t="inlineStr">
        <is>
          <t>FX conversion for 2025</t>
        </is>
      </c>
      <c r="B7" s="18" t="inlineStr">
        <is>
          <t>World Bank official exchange rate indicator PA.NUS.FCRF / model FX assumption</t>
        </is>
      </c>
      <c r="C7" s="18" t="inlineStr">
        <is>
          <t>https://data.worldbank.org/indicator/PA.NUS.FCRF?locations=MA</t>
        </is>
      </c>
      <c r="D7" s="18" t="inlineStr">
        <is>
          <t>Provides FX methodology context for converting 2025 MAD remittance total to USD.</t>
        </is>
      </c>
      <c r="E7" s="18" t="inlineStr">
        <is>
          <t>Medium</t>
        </is>
      </c>
      <c r="F7" s="18" t="inlineStr">
        <is>
          <t>If final 2025 annual FX differs, Morocco_Total_YOY 2025 USD should be updated.</t>
        </is>
      </c>
    </row>
    <row r="8" ht="54" customHeight="1">
      <c r="A8" s="19" t="inlineStr">
        <is>
          <t>Country split anchor</t>
        </is>
      </c>
      <c r="B8" s="19" t="inlineStr">
        <is>
          <t>OECD Economic Surveys: Morocco 2024, based on Office des Changes calculations</t>
        </is>
      </c>
      <c r="C8" s="19" t="inlineStr">
        <is>
          <t>https://www.oecd.org/en/publications/2024/09/oecd-economic-surveys-morocco-2024_d4786047/full-report/component-4.html</t>
        </is>
      </c>
      <c r="D8" s="19" t="inlineStr">
        <is>
          <t>Anchors 2023 country split for France 31%, Spain 13%, Italy 9%.</t>
        </is>
      </c>
      <c r="E8" s="19" t="inlineStr">
        <is>
          <t>High for named 2023 shares</t>
        </is>
      </c>
      <c r="F8" s="19" t="inlineStr">
        <is>
          <t>Only a partial country split is disclosed; other countries require evidence-weighted allocation.</t>
        </is>
      </c>
    </row>
    <row r="9" ht="54" customHeight="1">
      <c r="A9" s="18" t="inlineStr">
        <is>
          <t>Regional split anchor</t>
        </is>
      </c>
      <c r="B9" s="18" t="inlineStr">
        <is>
          <t>Oxford Handbook of the Moroccan Economy - external sector chapter</t>
        </is>
      </c>
      <c r="C9" s="18" t="inlineStr">
        <is>
          <t>https://academic.oup.com/oa-edited-volume/62466/chapter/559627240</t>
        </is>
      </c>
      <c r="D9" s="18" t="inlineStr">
        <is>
          <t>Supports Western Europe share around 62.3% and diaspora concentration across France, Spain, Italy, Belgium, Netherlands, and Germany.</t>
        </is>
      </c>
      <c r="E9" s="18" t="inlineStr">
        <is>
          <t>Medium-High</t>
        </is>
      </c>
      <c r="F9" s="18" t="inlineStr">
        <is>
          <t>Academic/source chapter provides structural context, not a full annual country-by-country series.</t>
        </is>
      </c>
    </row>
    <row r="10" ht="54" customHeight="1">
      <c r="A10" s="19" t="inlineStr">
        <is>
          <t>Bilateral remittance methodology</t>
        </is>
      </c>
      <c r="B10" s="19" t="inlineStr">
        <is>
          <t>World Bank / KNOMAD bilateral remittance matrix methodology</t>
        </is>
      </c>
      <c r="C10" s="19" t="inlineStr">
        <is>
          <t>https://blogs.worldbank.org/en/peoplemove/bilateral-remittance-matrix-new</t>
        </is>
      </c>
      <c r="D10" s="19" t="inlineStr">
        <is>
          <t>Used as methodological support where direct bilateral Morocco disclosures are incomplete.</t>
        </is>
      </c>
      <c r="E10" s="19" t="inlineStr">
        <is>
          <t>Medium</t>
        </is>
      </c>
      <c r="F10" s="19" t="inlineStr">
        <is>
          <t>Bilateral matrices are estimates and may lag official totals; workbook reconciles flows to official Morocco annual totals.</t>
        </is>
      </c>
    </row>
    <row r="11" ht="54" customHeight="1">
      <c r="A11" s="18" t="inlineStr">
        <is>
          <t>Diaspora / corridor proxy</t>
        </is>
      </c>
      <c r="B11" s="18" t="inlineStr">
        <is>
          <t>UN DESA international migrant stock</t>
        </is>
      </c>
      <c r="C11" s="18" t="inlineStr">
        <is>
          <t>https://www.un.org/development/desa/pd/content/international-migrant-stock</t>
        </is>
      </c>
      <c r="D11" s="18" t="inlineStr">
        <is>
          <t>Proxy support for source-country weighting where no direct remittance disclosure is available.</t>
        </is>
      </c>
      <c r="E11" s="18" t="inlineStr">
        <is>
          <t>Medium</t>
        </is>
      </c>
      <c r="F11" s="18" t="inlineStr">
        <is>
          <t>Migrant stock is not equal to remittance value; used only as a weighting proxy.</t>
        </is>
      </c>
    </row>
    <row r="12" ht="54" customHeight="1">
      <c r="A12" s="19" t="inlineStr">
        <is>
          <t>Country-flow allocation method</t>
        </is>
      </c>
      <c r="B12" s="19" t="inlineStr">
        <is>
          <t>Workbook tab Country_Flows_2020_2025</t>
        </is>
      </c>
      <c r="C12" s="19" t="inlineStr">
        <is>
          <t>Internal workbook tab</t>
        </is>
      </c>
      <c r="D12" s="19" t="inlineStr">
        <is>
          <t>Allocates annual totals across source countries and reconciles each year to Morocco_Total_YOY.</t>
        </is>
      </c>
      <c r="E12" s="19" t="inlineStr">
        <is>
          <t>Model-derived</t>
        </is>
      </c>
      <c r="F12" s="19" t="inlineStr">
        <is>
          <t>Country-level values are estimates unless directly disclosed; confidence tiers identify precision level.</t>
        </is>
      </c>
    </row>
    <row r="13" ht="54" customHeight="1">
      <c r="A13" s="18" t="inlineStr">
        <is>
          <t>Reconciliation control</t>
        </is>
      </c>
      <c r="B13" s="18" t="inlineStr">
        <is>
          <t>Morocco_Total_YOY annual totals and Country_Flows_2020_2025 reconciliation row</t>
        </is>
      </c>
      <c r="C13" s="18" t="inlineStr">
        <is>
          <t>Internal workbook formulas</t>
        </is>
      </c>
      <c r="D13" s="18" t="inlineStr">
        <is>
          <t>Ensures allocated source-country flows equal annual Morocco totals for 2020-2025.</t>
        </is>
      </c>
      <c r="E13" s="18" t="inlineStr">
        <is>
          <t>High</t>
        </is>
      </c>
      <c r="F13" s="18" t="inlineStr">
        <is>
          <t>Reconciliation validates totals, not the exact source-country split.</t>
        </is>
      </c>
    </row>
    <row r="14" ht="54" customHeight="1">
      <c r="A14" s="19" t="inlineStr">
        <is>
          <t>Future enhancement</t>
        </is>
      </c>
      <c r="B14" s="19" t="inlineStr">
        <is>
          <t>Direct official Moroccan or sender-country bilateral disclosures</t>
        </is>
      </c>
      <c r="C14" s="19" t="inlineStr">
        <is>
          <t>Future source collection</t>
        </is>
      </c>
      <c r="D14" s="19" t="inlineStr">
        <is>
          <t>To be added if Office des Changes, Bank Al-Maghrib, Spain, France, Italy, or EU sources disclose bilateral transfers.</t>
        </is>
      </c>
      <c r="E14" s="19" t="inlineStr">
        <is>
          <t>Pending</t>
        </is>
      </c>
      <c r="F14" s="19" t="inlineStr">
        <is>
          <t>Would improve precision and may change current allocation shares.</t>
        </is>
      </c>
    </row>
    <row r="17" ht="28" customHeight="1">
      <c r="A17" s="32" t="inlineStr">
        <is>
          <t>Methodology Summary</t>
        </is>
      </c>
    </row>
    <row r="18" ht="28" customHeight="1">
      <c r="A18" s="17" t="inlineStr">
        <is>
          <t>Step</t>
        </is>
      </c>
      <c r="B18" s="17" t="inlineStr">
        <is>
          <t>Method</t>
        </is>
      </c>
      <c r="C18" s="17" t="inlineStr">
        <is>
          <t>Output</t>
        </is>
      </c>
      <c r="D18" s="17" t="inlineStr">
        <is>
          <t>Control / Check</t>
        </is>
      </c>
      <c r="E18" s="17" t="inlineStr">
        <is>
          <t>Investor Interpretation</t>
        </is>
      </c>
      <c r="F18" s="17" t="inlineStr">
        <is>
          <t>Status</t>
        </is>
      </c>
    </row>
    <row r="19" ht="62" customHeight="1">
      <c r="A19" s="18" t="inlineStr">
        <is>
          <t>1</t>
        </is>
      </c>
      <c r="B19" s="18" t="inlineStr">
        <is>
          <t>Pull official annual Morocco remittance totals from World Bank WDI for 2009-2024.</t>
        </is>
      </c>
      <c r="C19" s="18" t="inlineStr">
        <is>
          <t>Historical USD baseline in Morocco_Total_YOY.</t>
        </is>
      </c>
      <c r="D19" s="18" t="inlineStr">
        <is>
          <t>World Bank API source and year values retained.</t>
        </is>
      </c>
      <c r="E19" s="18" t="inlineStr">
        <is>
          <t>Use as the official historical TAM trend baseline.</t>
        </is>
      </c>
      <c r="F19" s="18" t="inlineStr">
        <is>
          <t>Complete</t>
        </is>
      </c>
    </row>
    <row r="20" ht="62" customHeight="1">
      <c r="A20" s="19" t="inlineStr">
        <is>
          <t>2</t>
        </is>
      </c>
      <c r="B20" s="19" t="inlineStr">
        <is>
          <t>Add 2025 Morocco MRE transfer total from Office des Changes in MAD and convert to USD using stated FX assumption.</t>
        </is>
      </c>
      <c r="C20" s="19" t="inlineStr">
        <is>
          <t>Provisional 2025 USD estimate in Morocco_Total_YOY.</t>
        </is>
      </c>
      <c r="D20" s="19" t="inlineStr">
        <is>
          <t>2025 source basis row flags Office des Changes + FX conversion.</t>
        </is>
      </c>
      <c r="E20" s="19" t="inlineStr">
        <is>
          <t>Use 2025 as provisional until World Bank current-US$ value is available.</t>
        </is>
      </c>
      <c r="F20" s="19" t="inlineStr">
        <is>
          <t>Complete</t>
        </is>
      </c>
    </row>
    <row r="21" ht="62" customHeight="1">
      <c r="A21" s="18" t="inlineStr">
        <is>
          <t>3</t>
        </is>
      </c>
      <c r="B21" s="18" t="inlineStr">
        <is>
          <t>Anchor 2023 country mix to OECD / Office des Changes disclosed shares for France, Spain, and Italy.</t>
        </is>
      </c>
      <c r="C21" s="18" t="inlineStr">
        <is>
          <t>High-confidence source-country anchors in Country_Flows_2020_2025.</t>
        </is>
      </c>
      <c r="D21" s="18" t="inlineStr">
        <is>
          <t>France/Spain/Italy labelled Confidence Tier A.</t>
        </is>
      </c>
      <c r="E21" s="18" t="inlineStr">
        <is>
          <t>Use these as primary corridors for Morocco-focused valuation logic.</t>
        </is>
      </c>
      <c r="F21" s="18" t="inlineStr">
        <is>
          <t>Complete</t>
        </is>
      </c>
    </row>
    <row r="22" ht="62" customHeight="1">
      <c r="A22" s="19" t="inlineStr">
        <is>
          <t>4</t>
        </is>
      </c>
      <c r="B22" s="19" t="inlineStr">
        <is>
          <t>Allocate undisclosed countries using regional/diaspora proxies and reconcile to annual totals.</t>
        </is>
      </c>
      <c r="C22" s="19" t="inlineStr">
        <is>
          <t>Estimated source-country values for Europe, GCC/MENA, North America, and residual flows.</t>
        </is>
      </c>
      <c r="D22" s="19" t="inlineStr">
        <is>
          <t>Total allocated and reconciliation-check rows included.</t>
        </is>
      </c>
      <c r="E22" s="19" t="inlineStr">
        <is>
          <t>Use confidence tiers; do not present estimates as audited bilateral disclosures.</t>
        </is>
      </c>
      <c r="F22" s="19" t="inlineStr">
        <is>
          <t>Complete</t>
        </is>
      </c>
    </row>
    <row r="23" ht="62" customHeight="1">
      <c r="A23" s="18" t="inlineStr">
        <is>
          <t>5</t>
        </is>
      </c>
      <c r="B23" s="18" t="inlineStr">
        <is>
          <t>Future tabs should build scenarios, projections and valuation assumptions from these controlled totals and country-flow estimates.</t>
        </is>
      </c>
      <c r="C23" s="18" t="inlineStr">
        <is>
          <t>Controlled input foundation for Morocco valuation module.</t>
        </is>
      </c>
      <c r="D23" s="18" t="inlineStr">
        <is>
          <t>Every new tab should reference Sources_Method and reconcile to totals.</t>
        </is>
      </c>
      <c r="E23" s="18" t="inlineStr">
        <is>
          <t>Keeps the Morocco model investor-defensible and auditable.</t>
        </is>
      </c>
      <c r="F23" s="18" t="inlineStr">
        <is>
          <t>Next</t>
        </is>
      </c>
    </row>
    <row r="26" ht="56" customHeight="1">
      <c r="A26" s="33" t="inlineStr">
        <is>
          <t>Important note: The workbook separates official annual Morocco remittance totals from estimated country-level allocation. Country-flow figures are planning estimates unless directly disclosed; the model reconciles estimates to official/provisional totals and labels confidence tiers to protect investor interpretation.</t>
        </is>
      </c>
      <c r="B26" s="15" t="n"/>
      <c r="C26" s="15" t="n"/>
      <c r="D26" s="15" t="n"/>
      <c r="E26" s="15" t="n"/>
      <c r="F26" s="16" t="n"/>
    </row>
  </sheetData>
  <autoFilter ref="A4:F14"/>
  <mergeCells count="4">
    <mergeCell ref="A26:F26"/>
    <mergeCell ref="A2:F2"/>
    <mergeCell ref="A1:F1"/>
    <mergeCell ref="A17:F17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 fitToPage="0"/>
  </sheetPr>
  <dimension ref="A1:L69"/>
  <sheetViews>
    <sheetView showGridLines="1" view="normal" workbookViewId="0">
      <selection activeCell="A1" sqref="A1"/>
    </sheetView>
  </sheetViews>
  <sheetFormatPr baseColWidth="8" defaultRowHeight="15"/>
  <cols>
    <col width="26" customWidth="1" min="1" max="1"/>
    <col width="10" customWidth="1" min="2" max="2"/>
    <col width="14" customWidth="1" min="3" max="3"/>
    <col width="11" customWidth="1" min="4" max="4"/>
    <col width="13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8" customWidth="1" min="11" max="11"/>
    <col width="66" customWidth="1" min="12" max="12"/>
  </cols>
  <sheetData>
    <row r="1" ht="25" customHeight="1">
      <c r="A1" s="20" t="inlineStr">
        <is>
          <t>Morocco Country Flow Scenarios - 2020 to 2025</t>
        </is>
      </c>
    </row>
    <row r="2" ht="25" customHeight="1">
      <c r="A2" s="21" t="inlineStr">
        <is>
          <t>Downside/base/upside scenario bands around estimated country-flow allocations. Base case links to Country_Flows_2020_2025; bands vary by confidence tier.</t>
        </is>
      </c>
    </row>
    <row r="3" ht="25" customHeight="1"/>
    <row r="4" ht="25" customHeight="1">
      <c r="A4" s="3" t="inlineStr">
        <is>
          <t>Source Country</t>
        </is>
      </c>
      <c r="B4" s="3" t="inlineStr">
        <is>
          <t>ISO3</t>
        </is>
      </c>
      <c r="C4" s="3" t="inlineStr">
        <is>
          <t>Confidence Tier</t>
        </is>
      </c>
      <c r="D4" s="3" t="inlineStr">
        <is>
          <t>Band %</t>
        </is>
      </c>
      <c r="E4" s="3" t="inlineStr">
        <is>
          <t>Scenario</t>
        </is>
      </c>
      <c r="F4" s="3" t="inlineStr">
        <is>
          <t>2020 (US$)</t>
        </is>
      </c>
      <c r="G4" s="3" t="inlineStr">
        <is>
          <t>2021 (US$)</t>
        </is>
      </c>
      <c r="H4" s="3" t="inlineStr">
        <is>
          <t>2022 (US$)</t>
        </is>
      </c>
      <c r="I4" s="3" t="inlineStr">
        <is>
          <t>2023 (US$)</t>
        </is>
      </c>
      <c r="J4" s="3" t="inlineStr">
        <is>
          <t>2024 (US$)</t>
        </is>
      </c>
      <c r="K4" s="3" t="inlineStr">
        <is>
          <t>2025 (US$)</t>
        </is>
      </c>
      <c r="L4" s="3" t="inlineStr">
        <is>
          <t>Method / Interpretation</t>
        </is>
      </c>
    </row>
    <row r="5" ht="38" customHeight="1">
      <c r="A5" s="18" t="inlineStr">
        <is>
          <t>France</t>
        </is>
      </c>
      <c r="B5" s="18" t="inlineStr">
        <is>
          <t>FRA</t>
        </is>
      </c>
      <c r="C5" s="18" t="inlineStr">
        <is>
          <t>A</t>
        </is>
      </c>
      <c r="D5" s="24" t="n">
        <v>0.1</v>
      </c>
      <c r="E5" s="35" t="inlineStr">
        <is>
          <t>Downside</t>
        </is>
      </c>
      <c r="F5" s="25">
        <f>Country_Flows_2020_2025!E7*0.9</f>
        <v/>
      </c>
      <c r="G5" s="25">
        <f>Country_Flows_2020_2025!F7*0.9</f>
        <v/>
      </c>
      <c r="H5" s="25">
        <f>Country_Flows_2020_2025!G7*0.9</f>
        <v/>
      </c>
      <c r="I5" s="25">
        <f>Country_Flows_2020_2025!H7*0.9</f>
        <v/>
      </c>
      <c r="J5" s="25">
        <f>Country_Flows_2020_2025!I7*0.9</f>
        <v/>
      </c>
      <c r="K5" s="25">
        <f>Country_Flows_2020_2025!J7*0.9</f>
        <v/>
      </c>
      <c r="L5" s="18" t="inlineStr">
        <is>
          <t>Lower allocation / corridor underperformance. OECD / Office des Changes disclosed 2023 share; primary Morocco diaspora corridor</t>
        </is>
      </c>
    </row>
    <row r="6" ht="38" customHeight="1">
      <c r="A6" s="19" t="inlineStr">
        <is>
          <t>France</t>
        </is>
      </c>
      <c r="B6" s="19" t="inlineStr">
        <is>
          <t>FRA</t>
        </is>
      </c>
      <c r="C6" s="19" t="inlineStr">
        <is>
          <t>A</t>
        </is>
      </c>
      <c r="D6" s="26" t="n">
        <v>0.1</v>
      </c>
      <c r="E6" s="36" t="inlineStr">
        <is>
          <t>Base</t>
        </is>
      </c>
      <c r="F6" s="27">
        <f>Country_Flows_2020_2025!E7*1</f>
        <v/>
      </c>
      <c r="G6" s="27">
        <f>Country_Flows_2020_2025!F7*1</f>
        <v/>
      </c>
      <c r="H6" s="27">
        <f>Country_Flows_2020_2025!G7*1</f>
        <v/>
      </c>
      <c r="I6" s="27">
        <f>Country_Flows_2020_2025!H7*1</f>
        <v/>
      </c>
      <c r="J6" s="27">
        <f>Country_Flows_2020_2025!I7*1</f>
        <v/>
      </c>
      <c r="K6" s="27">
        <f>Country_Flows_2020_2025!J7*1</f>
        <v/>
      </c>
      <c r="L6" s="19" t="inlineStr">
        <is>
          <t>Base allocation from Country_Flows_2020_2025. OECD / Office des Changes disclosed 2023 share; primary Morocco diaspora corridor</t>
        </is>
      </c>
    </row>
    <row r="7" ht="38" customHeight="1">
      <c r="A7" s="18" t="inlineStr">
        <is>
          <t>France</t>
        </is>
      </c>
      <c r="B7" s="18" t="inlineStr">
        <is>
          <t>FRA</t>
        </is>
      </c>
      <c r="C7" s="18" t="inlineStr">
        <is>
          <t>A</t>
        </is>
      </c>
      <c r="D7" s="24" t="n">
        <v>0.1</v>
      </c>
      <c r="E7" s="37" t="inlineStr">
        <is>
          <t>Upside</t>
        </is>
      </c>
      <c r="F7" s="25">
        <f>Country_Flows_2020_2025!E7*1.1</f>
        <v/>
      </c>
      <c r="G7" s="25">
        <f>Country_Flows_2020_2025!F7*1.1</f>
        <v/>
      </c>
      <c r="H7" s="25">
        <f>Country_Flows_2020_2025!G7*1.1</f>
        <v/>
      </c>
      <c r="I7" s="25">
        <f>Country_Flows_2020_2025!H7*1.1</f>
        <v/>
      </c>
      <c r="J7" s="25">
        <f>Country_Flows_2020_2025!I7*1.1</f>
        <v/>
      </c>
      <c r="K7" s="25">
        <f>Country_Flows_2020_2025!J7*1.1</f>
        <v/>
      </c>
      <c r="L7" s="18" t="inlineStr">
        <is>
          <t>Higher allocation / stronger corridor monetisation. OECD / Office des Changes disclosed 2023 share; primary Morocco diaspora corridor</t>
        </is>
      </c>
    </row>
    <row r="8" ht="38" customHeight="1">
      <c r="A8" s="19" t="inlineStr">
        <is>
          <t>Spain</t>
        </is>
      </c>
      <c r="B8" s="19" t="inlineStr">
        <is>
          <t>ESP</t>
        </is>
      </c>
      <c r="C8" s="19" t="inlineStr">
        <is>
          <t>A</t>
        </is>
      </c>
      <c r="D8" s="26" t="n">
        <v>0.1</v>
      </c>
      <c r="E8" s="35" t="inlineStr">
        <is>
          <t>Downside</t>
        </is>
      </c>
      <c r="F8" s="27">
        <f>Country_Flows_2020_2025!E8*0.9</f>
        <v/>
      </c>
      <c r="G8" s="27">
        <f>Country_Flows_2020_2025!F8*0.9</f>
        <v/>
      </c>
      <c r="H8" s="27">
        <f>Country_Flows_2020_2025!G8*0.9</f>
        <v/>
      </c>
      <c r="I8" s="27">
        <f>Country_Flows_2020_2025!H8*0.9</f>
        <v/>
      </c>
      <c r="J8" s="27">
        <f>Country_Flows_2020_2025!I8*0.9</f>
        <v/>
      </c>
      <c r="K8" s="27">
        <f>Country_Flows_2020_2025!J8*0.9</f>
        <v/>
      </c>
      <c r="L8" s="19" t="inlineStr">
        <is>
          <t>Lower allocation / corridor underperformance. OECD / Office des Changes disclosed 2023 share; strategic near-shore corridor</t>
        </is>
      </c>
    </row>
    <row r="9" ht="38" customHeight="1">
      <c r="A9" s="18" t="inlineStr">
        <is>
          <t>Spain</t>
        </is>
      </c>
      <c r="B9" s="18" t="inlineStr">
        <is>
          <t>ESP</t>
        </is>
      </c>
      <c r="C9" s="18" t="inlineStr">
        <is>
          <t>A</t>
        </is>
      </c>
      <c r="D9" s="24" t="n">
        <v>0.1</v>
      </c>
      <c r="E9" s="36" t="inlineStr">
        <is>
          <t>Base</t>
        </is>
      </c>
      <c r="F9" s="25">
        <f>Country_Flows_2020_2025!E8*1</f>
        <v/>
      </c>
      <c r="G9" s="25">
        <f>Country_Flows_2020_2025!F8*1</f>
        <v/>
      </c>
      <c r="H9" s="25">
        <f>Country_Flows_2020_2025!G8*1</f>
        <v/>
      </c>
      <c r="I9" s="25">
        <f>Country_Flows_2020_2025!H8*1</f>
        <v/>
      </c>
      <c r="J9" s="25">
        <f>Country_Flows_2020_2025!I8*1</f>
        <v/>
      </c>
      <c r="K9" s="25">
        <f>Country_Flows_2020_2025!J8*1</f>
        <v/>
      </c>
      <c r="L9" s="18" t="inlineStr">
        <is>
          <t>Base allocation from Country_Flows_2020_2025. OECD / Office des Changes disclosed 2023 share; strategic near-shore corridor</t>
        </is>
      </c>
    </row>
    <row r="10" ht="38" customHeight="1">
      <c r="A10" s="19" t="inlineStr">
        <is>
          <t>Spain</t>
        </is>
      </c>
      <c r="B10" s="19" t="inlineStr">
        <is>
          <t>ESP</t>
        </is>
      </c>
      <c r="C10" s="19" t="inlineStr">
        <is>
          <t>A</t>
        </is>
      </c>
      <c r="D10" s="26" t="n">
        <v>0.1</v>
      </c>
      <c r="E10" s="37" t="inlineStr">
        <is>
          <t>Upside</t>
        </is>
      </c>
      <c r="F10" s="27">
        <f>Country_Flows_2020_2025!E8*1.1</f>
        <v/>
      </c>
      <c r="G10" s="27">
        <f>Country_Flows_2020_2025!F8*1.1</f>
        <v/>
      </c>
      <c r="H10" s="27">
        <f>Country_Flows_2020_2025!G8*1.1</f>
        <v/>
      </c>
      <c r="I10" s="27">
        <f>Country_Flows_2020_2025!H8*1.1</f>
        <v/>
      </c>
      <c r="J10" s="27">
        <f>Country_Flows_2020_2025!I8*1.1</f>
        <v/>
      </c>
      <c r="K10" s="27">
        <f>Country_Flows_2020_2025!J8*1.1</f>
        <v/>
      </c>
      <c r="L10" s="19" t="inlineStr">
        <is>
          <t>Higher allocation / stronger corridor monetisation. OECD / Office des Changes disclosed 2023 share; strategic near-shore corridor</t>
        </is>
      </c>
    </row>
    <row r="11" ht="38" customHeight="1">
      <c r="A11" s="18" t="inlineStr">
        <is>
          <t>Italy</t>
        </is>
      </c>
      <c r="B11" s="18" t="inlineStr">
        <is>
          <t>ITA</t>
        </is>
      </c>
      <c r="C11" s="18" t="inlineStr">
        <is>
          <t>A</t>
        </is>
      </c>
      <c r="D11" s="24" t="n">
        <v>0.1</v>
      </c>
      <c r="E11" s="35" t="inlineStr">
        <is>
          <t>Downside</t>
        </is>
      </c>
      <c r="F11" s="25">
        <f>Country_Flows_2020_2025!E9*0.9</f>
        <v/>
      </c>
      <c r="G11" s="25">
        <f>Country_Flows_2020_2025!F9*0.9</f>
        <v/>
      </c>
      <c r="H11" s="25">
        <f>Country_Flows_2020_2025!G9*0.9</f>
        <v/>
      </c>
      <c r="I11" s="25">
        <f>Country_Flows_2020_2025!H9*0.9</f>
        <v/>
      </c>
      <c r="J11" s="25">
        <f>Country_Flows_2020_2025!I9*0.9</f>
        <v/>
      </c>
      <c r="K11" s="25">
        <f>Country_Flows_2020_2025!J9*0.9</f>
        <v/>
      </c>
      <c r="L11" s="18" t="inlineStr">
        <is>
          <t>Lower allocation / corridor underperformance. OECD / Office des Changes disclosed 2023 share; major Western Europe corridor</t>
        </is>
      </c>
    </row>
    <row r="12" ht="38" customHeight="1">
      <c r="A12" s="19" t="inlineStr">
        <is>
          <t>Italy</t>
        </is>
      </c>
      <c r="B12" s="19" t="inlineStr">
        <is>
          <t>ITA</t>
        </is>
      </c>
      <c r="C12" s="19" t="inlineStr">
        <is>
          <t>A</t>
        </is>
      </c>
      <c r="D12" s="26" t="n">
        <v>0.1</v>
      </c>
      <c r="E12" s="36" t="inlineStr">
        <is>
          <t>Base</t>
        </is>
      </c>
      <c r="F12" s="27">
        <f>Country_Flows_2020_2025!E9*1</f>
        <v/>
      </c>
      <c r="G12" s="27">
        <f>Country_Flows_2020_2025!F9*1</f>
        <v/>
      </c>
      <c r="H12" s="27">
        <f>Country_Flows_2020_2025!G9*1</f>
        <v/>
      </c>
      <c r="I12" s="27">
        <f>Country_Flows_2020_2025!H9*1</f>
        <v/>
      </c>
      <c r="J12" s="27">
        <f>Country_Flows_2020_2025!I9*1</f>
        <v/>
      </c>
      <c r="K12" s="27">
        <f>Country_Flows_2020_2025!J9*1</f>
        <v/>
      </c>
      <c r="L12" s="19" t="inlineStr">
        <is>
          <t>Base allocation from Country_Flows_2020_2025. OECD / Office des Changes disclosed 2023 share; major Western Europe corridor</t>
        </is>
      </c>
    </row>
    <row r="13" ht="38" customHeight="1">
      <c r="A13" s="18" t="inlineStr">
        <is>
          <t>Italy</t>
        </is>
      </c>
      <c r="B13" s="18" t="inlineStr">
        <is>
          <t>ITA</t>
        </is>
      </c>
      <c r="C13" s="18" t="inlineStr">
        <is>
          <t>A</t>
        </is>
      </c>
      <c r="D13" s="24" t="n">
        <v>0.1</v>
      </c>
      <c r="E13" s="37" t="inlineStr">
        <is>
          <t>Upside</t>
        </is>
      </c>
      <c r="F13" s="25">
        <f>Country_Flows_2020_2025!E9*1.1</f>
        <v/>
      </c>
      <c r="G13" s="25">
        <f>Country_Flows_2020_2025!F9*1.1</f>
        <v/>
      </c>
      <c r="H13" s="25">
        <f>Country_Flows_2020_2025!G9*1.1</f>
        <v/>
      </c>
      <c r="I13" s="25">
        <f>Country_Flows_2020_2025!H9*1.1</f>
        <v/>
      </c>
      <c r="J13" s="25">
        <f>Country_Flows_2020_2025!I9*1.1</f>
        <v/>
      </c>
      <c r="K13" s="25">
        <f>Country_Flows_2020_2025!J9*1.1</f>
        <v/>
      </c>
      <c r="L13" s="18" t="inlineStr">
        <is>
          <t>Higher allocation / stronger corridor monetisation. OECD / Office des Changes disclosed 2023 share; major Western Europe corridor</t>
        </is>
      </c>
    </row>
    <row r="14" ht="38" customHeight="1">
      <c r="A14" s="19" t="inlineStr">
        <is>
          <t>Belgium</t>
        </is>
      </c>
      <c r="B14" s="19" t="inlineStr">
        <is>
          <t>BEL</t>
        </is>
      </c>
      <c r="C14" s="19" t="inlineStr">
        <is>
          <t>B</t>
        </is>
      </c>
      <c r="D14" s="26" t="n">
        <v>0.18</v>
      </c>
      <c r="E14" s="35" t="inlineStr">
        <is>
          <t>Downside</t>
        </is>
      </c>
      <c r="F14" s="27">
        <f>Country_Flows_2020_2025!E10*0.8200000000000001</f>
        <v/>
      </c>
      <c r="G14" s="27">
        <f>Country_Flows_2020_2025!F10*0.8200000000000001</f>
        <v/>
      </c>
      <c r="H14" s="27">
        <f>Country_Flows_2020_2025!G10*0.8200000000000001</f>
        <v/>
      </c>
      <c r="I14" s="27">
        <f>Country_Flows_2020_2025!H10*0.8200000000000001</f>
        <v/>
      </c>
      <c r="J14" s="27">
        <f>Country_Flows_2020_2025!I10*0.8200000000000001</f>
        <v/>
      </c>
      <c r="K14" s="27">
        <f>Country_Flows_2020_2025!J10*0.8200000000000001</f>
        <v/>
      </c>
      <c r="L14" s="19" t="inlineStr">
        <is>
          <t>Lower allocation / corridor underperformance. Western Europe diaspora concentration; residual allocation within 62.3% Europe anchor</t>
        </is>
      </c>
    </row>
    <row r="15" ht="38" customHeight="1">
      <c r="A15" s="18" t="inlineStr">
        <is>
          <t>Belgium</t>
        </is>
      </c>
      <c r="B15" s="18" t="inlineStr">
        <is>
          <t>BEL</t>
        </is>
      </c>
      <c r="C15" s="18" t="inlineStr">
        <is>
          <t>B</t>
        </is>
      </c>
      <c r="D15" s="24" t="n">
        <v>0.18</v>
      </c>
      <c r="E15" s="36" t="inlineStr">
        <is>
          <t>Base</t>
        </is>
      </c>
      <c r="F15" s="25">
        <f>Country_Flows_2020_2025!E10*1</f>
        <v/>
      </c>
      <c r="G15" s="25">
        <f>Country_Flows_2020_2025!F10*1</f>
        <v/>
      </c>
      <c r="H15" s="25">
        <f>Country_Flows_2020_2025!G10*1</f>
        <v/>
      </c>
      <c r="I15" s="25">
        <f>Country_Flows_2020_2025!H10*1</f>
        <v/>
      </c>
      <c r="J15" s="25">
        <f>Country_Flows_2020_2025!I10*1</f>
        <v/>
      </c>
      <c r="K15" s="25">
        <f>Country_Flows_2020_2025!J10*1</f>
        <v/>
      </c>
      <c r="L15" s="18" t="inlineStr">
        <is>
          <t>Base allocation from Country_Flows_2020_2025. Western Europe diaspora concentration; residual allocation within 62.3% Europe anchor</t>
        </is>
      </c>
    </row>
    <row r="16" ht="38" customHeight="1">
      <c r="A16" s="19" t="inlineStr">
        <is>
          <t>Belgium</t>
        </is>
      </c>
      <c r="B16" s="19" t="inlineStr">
        <is>
          <t>BEL</t>
        </is>
      </c>
      <c r="C16" s="19" t="inlineStr">
        <is>
          <t>B</t>
        </is>
      </c>
      <c r="D16" s="26" t="n">
        <v>0.18</v>
      </c>
      <c r="E16" s="37" t="inlineStr">
        <is>
          <t>Upside</t>
        </is>
      </c>
      <c r="F16" s="27">
        <f>Country_Flows_2020_2025!E10*1.18</f>
        <v/>
      </c>
      <c r="G16" s="27">
        <f>Country_Flows_2020_2025!F10*1.18</f>
        <v/>
      </c>
      <c r="H16" s="27">
        <f>Country_Flows_2020_2025!G10*1.18</f>
        <v/>
      </c>
      <c r="I16" s="27">
        <f>Country_Flows_2020_2025!H10*1.18</f>
        <v/>
      </c>
      <c r="J16" s="27">
        <f>Country_Flows_2020_2025!I10*1.18</f>
        <v/>
      </c>
      <c r="K16" s="27">
        <f>Country_Flows_2020_2025!J10*1.18</f>
        <v/>
      </c>
      <c r="L16" s="19" t="inlineStr">
        <is>
          <t>Higher allocation / stronger corridor monetisation. Western Europe diaspora concentration; residual allocation within 62.3% Europe anchor</t>
        </is>
      </c>
    </row>
    <row r="17" ht="38" customHeight="1">
      <c r="A17" s="18" t="inlineStr">
        <is>
          <t>Netherlands</t>
        </is>
      </c>
      <c r="B17" s="18" t="inlineStr">
        <is>
          <t>NLD</t>
        </is>
      </c>
      <c r="C17" s="18" t="inlineStr">
        <is>
          <t>B</t>
        </is>
      </c>
      <c r="D17" s="24" t="n">
        <v>0.18</v>
      </c>
      <c r="E17" s="35" t="inlineStr">
        <is>
          <t>Downside</t>
        </is>
      </c>
      <c r="F17" s="25">
        <f>Country_Flows_2020_2025!E11*0.8200000000000001</f>
        <v/>
      </c>
      <c r="G17" s="25">
        <f>Country_Flows_2020_2025!F11*0.8200000000000001</f>
        <v/>
      </c>
      <c r="H17" s="25">
        <f>Country_Flows_2020_2025!G11*0.8200000000000001</f>
        <v/>
      </c>
      <c r="I17" s="25">
        <f>Country_Flows_2020_2025!H11*0.8200000000000001</f>
        <v/>
      </c>
      <c r="J17" s="25">
        <f>Country_Flows_2020_2025!I11*0.8200000000000001</f>
        <v/>
      </c>
      <c r="K17" s="25">
        <f>Country_Flows_2020_2025!J11*0.8200000000000001</f>
        <v/>
      </c>
      <c r="L17" s="18" t="inlineStr">
        <is>
          <t>Lower allocation / corridor underperformance. Western Europe diaspora concentration; residual allocation within 62.3% Europe anchor</t>
        </is>
      </c>
    </row>
    <row r="18" ht="38" customHeight="1">
      <c r="A18" s="19" t="inlineStr">
        <is>
          <t>Netherlands</t>
        </is>
      </c>
      <c r="B18" s="19" t="inlineStr">
        <is>
          <t>NLD</t>
        </is>
      </c>
      <c r="C18" s="19" t="inlineStr">
        <is>
          <t>B</t>
        </is>
      </c>
      <c r="D18" s="26" t="n">
        <v>0.18</v>
      </c>
      <c r="E18" s="36" t="inlineStr">
        <is>
          <t>Base</t>
        </is>
      </c>
      <c r="F18" s="27">
        <f>Country_Flows_2020_2025!E11*1</f>
        <v/>
      </c>
      <c r="G18" s="27">
        <f>Country_Flows_2020_2025!F11*1</f>
        <v/>
      </c>
      <c r="H18" s="27">
        <f>Country_Flows_2020_2025!G11*1</f>
        <v/>
      </c>
      <c r="I18" s="27">
        <f>Country_Flows_2020_2025!H11*1</f>
        <v/>
      </c>
      <c r="J18" s="27">
        <f>Country_Flows_2020_2025!I11*1</f>
        <v/>
      </c>
      <c r="K18" s="27">
        <f>Country_Flows_2020_2025!J11*1</f>
        <v/>
      </c>
      <c r="L18" s="19" t="inlineStr">
        <is>
          <t>Base allocation from Country_Flows_2020_2025. Western Europe diaspora concentration; residual allocation within 62.3% Europe anchor</t>
        </is>
      </c>
    </row>
    <row r="19" ht="38" customHeight="1">
      <c r="A19" s="18" t="inlineStr">
        <is>
          <t>Netherlands</t>
        </is>
      </c>
      <c r="B19" s="18" t="inlineStr">
        <is>
          <t>NLD</t>
        </is>
      </c>
      <c r="C19" s="18" t="inlineStr">
        <is>
          <t>B</t>
        </is>
      </c>
      <c r="D19" s="24" t="n">
        <v>0.18</v>
      </c>
      <c r="E19" s="37" t="inlineStr">
        <is>
          <t>Upside</t>
        </is>
      </c>
      <c r="F19" s="25">
        <f>Country_Flows_2020_2025!E11*1.18</f>
        <v/>
      </c>
      <c r="G19" s="25">
        <f>Country_Flows_2020_2025!F11*1.18</f>
        <v/>
      </c>
      <c r="H19" s="25">
        <f>Country_Flows_2020_2025!G11*1.18</f>
        <v/>
      </c>
      <c r="I19" s="25">
        <f>Country_Flows_2020_2025!H11*1.18</f>
        <v/>
      </c>
      <c r="J19" s="25">
        <f>Country_Flows_2020_2025!I11*1.18</f>
        <v/>
      </c>
      <c r="K19" s="25">
        <f>Country_Flows_2020_2025!J11*1.18</f>
        <v/>
      </c>
      <c r="L19" s="18" t="inlineStr">
        <is>
          <t>Higher allocation / stronger corridor monetisation. Western Europe diaspora concentration; residual allocation within 62.3% Europe anchor</t>
        </is>
      </c>
    </row>
    <row r="20" ht="38" customHeight="1">
      <c r="A20" s="19" t="inlineStr">
        <is>
          <t>Germany</t>
        </is>
      </c>
      <c r="B20" s="19" t="inlineStr">
        <is>
          <t>DEU</t>
        </is>
      </c>
      <c r="C20" s="19" t="inlineStr">
        <is>
          <t>B</t>
        </is>
      </c>
      <c r="D20" s="26" t="n">
        <v>0.18</v>
      </c>
      <c r="E20" s="35" t="inlineStr">
        <is>
          <t>Downside</t>
        </is>
      </c>
      <c r="F20" s="27">
        <f>Country_Flows_2020_2025!E12*0.8200000000000001</f>
        <v/>
      </c>
      <c r="G20" s="27">
        <f>Country_Flows_2020_2025!F12*0.8200000000000001</f>
        <v/>
      </c>
      <c r="H20" s="27">
        <f>Country_Flows_2020_2025!G12*0.8200000000000001</f>
        <v/>
      </c>
      <c r="I20" s="27">
        <f>Country_Flows_2020_2025!H12*0.8200000000000001</f>
        <v/>
      </c>
      <c r="J20" s="27">
        <f>Country_Flows_2020_2025!I12*0.8200000000000001</f>
        <v/>
      </c>
      <c r="K20" s="27">
        <f>Country_Flows_2020_2025!J12*0.8200000000000001</f>
        <v/>
      </c>
      <c r="L20" s="19" t="inlineStr">
        <is>
          <t>Lower allocation / corridor underperformance. Western Europe diaspora concentration; residual allocation within 62.3% Europe anchor</t>
        </is>
      </c>
    </row>
    <row r="21" ht="38" customHeight="1">
      <c r="A21" s="18" t="inlineStr">
        <is>
          <t>Germany</t>
        </is>
      </c>
      <c r="B21" s="18" t="inlineStr">
        <is>
          <t>DEU</t>
        </is>
      </c>
      <c r="C21" s="18" t="inlineStr">
        <is>
          <t>B</t>
        </is>
      </c>
      <c r="D21" s="24" t="n">
        <v>0.18</v>
      </c>
      <c r="E21" s="36" t="inlineStr">
        <is>
          <t>Base</t>
        </is>
      </c>
      <c r="F21" s="25">
        <f>Country_Flows_2020_2025!E12*1</f>
        <v/>
      </c>
      <c r="G21" s="25">
        <f>Country_Flows_2020_2025!F12*1</f>
        <v/>
      </c>
      <c r="H21" s="25">
        <f>Country_Flows_2020_2025!G12*1</f>
        <v/>
      </c>
      <c r="I21" s="25">
        <f>Country_Flows_2020_2025!H12*1</f>
        <v/>
      </c>
      <c r="J21" s="25">
        <f>Country_Flows_2020_2025!I12*1</f>
        <v/>
      </c>
      <c r="K21" s="25">
        <f>Country_Flows_2020_2025!J12*1</f>
        <v/>
      </c>
      <c r="L21" s="18" t="inlineStr">
        <is>
          <t>Base allocation from Country_Flows_2020_2025. Western Europe diaspora concentration; residual allocation within 62.3% Europe anchor</t>
        </is>
      </c>
    </row>
    <row r="22" ht="38" customHeight="1">
      <c r="A22" s="19" t="inlineStr">
        <is>
          <t>Germany</t>
        </is>
      </c>
      <c r="B22" s="19" t="inlineStr">
        <is>
          <t>DEU</t>
        </is>
      </c>
      <c r="C22" s="19" t="inlineStr">
        <is>
          <t>B</t>
        </is>
      </c>
      <c r="D22" s="26" t="n">
        <v>0.18</v>
      </c>
      <c r="E22" s="37" t="inlineStr">
        <is>
          <t>Upside</t>
        </is>
      </c>
      <c r="F22" s="27">
        <f>Country_Flows_2020_2025!E12*1.18</f>
        <v/>
      </c>
      <c r="G22" s="27">
        <f>Country_Flows_2020_2025!F12*1.18</f>
        <v/>
      </c>
      <c r="H22" s="27">
        <f>Country_Flows_2020_2025!G12*1.18</f>
        <v/>
      </c>
      <c r="I22" s="27">
        <f>Country_Flows_2020_2025!H12*1.18</f>
        <v/>
      </c>
      <c r="J22" s="27">
        <f>Country_Flows_2020_2025!I12*1.18</f>
        <v/>
      </c>
      <c r="K22" s="27">
        <f>Country_Flows_2020_2025!J12*1.18</f>
        <v/>
      </c>
      <c r="L22" s="19" t="inlineStr">
        <is>
          <t>Higher allocation / stronger corridor monetisation. Western Europe diaspora concentration; residual allocation within 62.3% Europe anchor</t>
        </is>
      </c>
    </row>
    <row r="23" ht="38" customHeight="1">
      <c r="A23" s="18" t="inlineStr">
        <is>
          <t>United Kingdom</t>
        </is>
      </c>
      <c r="B23" s="18" t="inlineStr">
        <is>
          <t>GBR</t>
        </is>
      </c>
      <c r="C23" s="18" t="inlineStr">
        <is>
          <t>C</t>
        </is>
      </c>
      <c r="D23" s="24" t="n">
        <v>0.28</v>
      </c>
      <c r="E23" s="35" t="inlineStr">
        <is>
          <t>Downside</t>
        </is>
      </c>
      <c r="F23" s="25">
        <f>Country_Flows_2020_2025!E13*0.72</f>
        <v/>
      </c>
      <c r="G23" s="25">
        <f>Country_Flows_2020_2025!F13*0.72</f>
        <v/>
      </c>
      <c r="H23" s="25">
        <f>Country_Flows_2020_2025!G13*0.72</f>
        <v/>
      </c>
      <c r="I23" s="25">
        <f>Country_Flows_2020_2025!H13*0.72</f>
        <v/>
      </c>
      <c r="J23" s="25">
        <f>Country_Flows_2020_2025!I13*0.72</f>
        <v/>
      </c>
      <c r="K23" s="25">
        <f>Country_Flows_2020_2025!J13*0.72</f>
        <v/>
      </c>
      <c r="L23" s="18" t="inlineStr">
        <is>
          <t>Lower allocation / corridor underperformance. OECD / diaspora proxy; lower disclosed corridor confidence</t>
        </is>
      </c>
    </row>
    <row r="24" ht="38" customHeight="1">
      <c r="A24" s="19" t="inlineStr">
        <is>
          <t>United Kingdom</t>
        </is>
      </c>
      <c r="B24" s="19" t="inlineStr">
        <is>
          <t>GBR</t>
        </is>
      </c>
      <c r="C24" s="19" t="inlineStr">
        <is>
          <t>C</t>
        </is>
      </c>
      <c r="D24" s="26" t="n">
        <v>0.28</v>
      </c>
      <c r="E24" s="36" t="inlineStr">
        <is>
          <t>Base</t>
        </is>
      </c>
      <c r="F24" s="27">
        <f>Country_Flows_2020_2025!E13*1</f>
        <v/>
      </c>
      <c r="G24" s="27">
        <f>Country_Flows_2020_2025!F13*1</f>
        <v/>
      </c>
      <c r="H24" s="27">
        <f>Country_Flows_2020_2025!G13*1</f>
        <v/>
      </c>
      <c r="I24" s="27">
        <f>Country_Flows_2020_2025!H13*1</f>
        <v/>
      </c>
      <c r="J24" s="27">
        <f>Country_Flows_2020_2025!I13*1</f>
        <v/>
      </c>
      <c r="K24" s="27">
        <f>Country_Flows_2020_2025!J13*1</f>
        <v/>
      </c>
      <c r="L24" s="19" t="inlineStr">
        <is>
          <t>Base allocation from Country_Flows_2020_2025. OECD / diaspora proxy; lower disclosed corridor confidence</t>
        </is>
      </c>
    </row>
    <row r="25" ht="38" customHeight="1">
      <c r="A25" s="18" t="inlineStr">
        <is>
          <t>United Kingdom</t>
        </is>
      </c>
      <c r="B25" s="18" t="inlineStr">
        <is>
          <t>GBR</t>
        </is>
      </c>
      <c r="C25" s="18" t="inlineStr">
        <is>
          <t>C</t>
        </is>
      </c>
      <c r="D25" s="24" t="n">
        <v>0.28</v>
      </c>
      <c r="E25" s="37" t="inlineStr">
        <is>
          <t>Upside</t>
        </is>
      </c>
      <c r="F25" s="25">
        <f>Country_Flows_2020_2025!E13*1.28</f>
        <v/>
      </c>
      <c r="G25" s="25">
        <f>Country_Flows_2020_2025!F13*1.28</f>
        <v/>
      </c>
      <c r="H25" s="25">
        <f>Country_Flows_2020_2025!G13*1.28</f>
        <v/>
      </c>
      <c r="I25" s="25">
        <f>Country_Flows_2020_2025!H13*1.28</f>
        <v/>
      </c>
      <c r="J25" s="25">
        <f>Country_Flows_2020_2025!I13*1.28</f>
        <v/>
      </c>
      <c r="K25" s="25">
        <f>Country_Flows_2020_2025!J13*1.28</f>
        <v/>
      </c>
      <c r="L25" s="18" t="inlineStr">
        <is>
          <t>Higher allocation / stronger corridor monetisation. OECD / diaspora proxy; lower disclosed corridor confidence</t>
        </is>
      </c>
    </row>
    <row r="26" ht="38" customHeight="1">
      <c r="A26" s="19" t="inlineStr">
        <is>
          <t>United States</t>
        </is>
      </c>
      <c r="B26" s="19" t="inlineStr">
        <is>
          <t>USA</t>
        </is>
      </c>
      <c r="C26" s="19" t="inlineStr">
        <is>
          <t>C</t>
        </is>
      </c>
      <c r="D26" s="26" t="n">
        <v>0.28</v>
      </c>
      <c r="E26" s="35" t="inlineStr">
        <is>
          <t>Downside</t>
        </is>
      </c>
      <c r="F26" s="27">
        <f>Country_Flows_2020_2025!E14*0.72</f>
        <v/>
      </c>
      <c r="G26" s="27">
        <f>Country_Flows_2020_2025!F14*0.72</f>
        <v/>
      </c>
      <c r="H26" s="27">
        <f>Country_Flows_2020_2025!G14*0.72</f>
        <v/>
      </c>
      <c r="I26" s="27">
        <f>Country_Flows_2020_2025!H14*0.72</f>
        <v/>
      </c>
      <c r="J26" s="27">
        <f>Country_Flows_2020_2025!I14*0.72</f>
        <v/>
      </c>
      <c r="K26" s="27">
        <f>Country_Flows_2020_2025!J14*0.72</f>
        <v/>
      </c>
      <c r="L26" s="19" t="inlineStr">
        <is>
          <t>Lower allocation / corridor underperformance. Diaspora and high-income source proxy; no direct annual disclosure found</t>
        </is>
      </c>
    </row>
    <row r="27" ht="38" customHeight="1">
      <c r="A27" s="18" t="inlineStr">
        <is>
          <t>United States</t>
        </is>
      </c>
      <c r="B27" s="18" t="inlineStr">
        <is>
          <t>USA</t>
        </is>
      </c>
      <c r="C27" s="18" t="inlineStr">
        <is>
          <t>C</t>
        </is>
      </c>
      <c r="D27" s="24" t="n">
        <v>0.28</v>
      </c>
      <c r="E27" s="36" t="inlineStr">
        <is>
          <t>Base</t>
        </is>
      </c>
      <c r="F27" s="25">
        <f>Country_Flows_2020_2025!E14*1</f>
        <v/>
      </c>
      <c r="G27" s="25">
        <f>Country_Flows_2020_2025!F14*1</f>
        <v/>
      </c>
      <c r="H27" s="25">
        <f>Country_Flows_2020_2025!G14*1</f>
        <v/>
      </c>
      <c r="I27" s="25">
        <f>Country_Flows_2020_2025!H14*1</f>
        <v/>
      </c>
      <c r="J27" s="25">
        <f>Country_Flows_2020_2025!I14*1</f>
        <v/>
      </c>
      <c r="K27" s="25">
        <f>Country_Flows_2020_2025!J14*1</f>
        <v/>
      </c>
      <c r="L27" s="18" t="inlineStr">
        <is>
          <t>Base allocation from Country_Flows_2020_2025. Diaspora and high-income source proxy; no direct annual disclosure found</t>
        </is>
      </c>
    </row>
    <row r="28" ht="38" customHeight="1">
      <c r="A28" s="19" t="inlineStr">
        <is>
          <t>United States</t>
        </is>
      </c>
      <c r="B28" s="19" t="inlineStr">
        <is>
          <t>USA</t>
        </is>
      </c>
      <c r="C28" s="19" t="inlineStr">
        <is>
          <t>C</t>
        </is>
      </c>
      <c r="D28" s="26" t="n">
        <v>0.28</v>
      </c>
      <c r="E28" s="37" t="inlineStr">
        <is>
          <t>Upside</t>
        </is>
      </c>
      <c r="F28" s="27">
        <f>Country_Flows_2020_2025!E14*1.28</f>
        <v/>
      </c>
      <c r="G28" s="27">
        <f>Country_Flows_2020_2025!F14*1.28</f>
        <v/>
      </c>
      <c r="H28" s="27">
        <f>Country_Flows_2020_2025!G14*1.28</f>
        <v/>
      </c>
      <c r="I28" s="27">
        <f>Country_Flows_2020_2025!H14*1.28</f>
        <v/>
      </c>
      <c r="J28" s="27">
        <f>Country_Flows_2020_2025!I14*1.28</f>
        <v/>
      </c>
      <c r="K28" s="27">
        <f>Country_Flows_2020_2025!J14*1.28</f>
        <v/>
      </c>
      <c r="L28" s="19" t="inlineStr">
        <is>
          <t>Higher allocation / stronger corridor monetisation. Diaspora and high-income source proxy; no direct annual disclosure found</t>
        </is>
      </c>
    </row>
    <row r="29" ht="38" customHeight="1">
      <c r="A29" s="18" t="inlineStr">
        <is>
          <t>Canada</t>
        </is>
      </c>
      <c r="B29" s="18" t="inlineStr">
        <is>
          <t>CAN</t>
        </is>
      </c>
      <c r="C29" s="18" t="inlineStr">
        <is>
          <t>C</t>
        </is>
      </c>
      <c r="D29" s="24" t="n">
        <v>0.28</v>
      </c>
      <c r="E29" s="35" t="inlineStr">
        <is>
          <t>Downside</t>
        </is>
      </c>
      <c r="F29" s="25">
        <f>Country_Flows_2020_2025!E15*0.72</f>
        <v/>
      </c>
      <c r="G29" s="25">
        <f>Country_Flows_2020_2025!F15*0.72</f>
        <v/>
      </c>
      <c r="H29" s="25">
        <f>Country_Flows_2020_2025!G15*0.72</f>
        <v/>
      </c>
      <c r="I29" s="25">
        <f>Country_Flows_2020_2025!H15*0.72</f>
        <v/>
      </c>
      <c r="J29" s="25">
        <f>Country_Flows_2020_2025!I15*0.72</f>
        <v/>
      </c>
      <c r="K29" s="25">
        <f>Country_Flows_2020_2025!J15*0.72</f>
        <v/>
      </c>
      <c r="L29" s="18" t="inlineStr">
        <is>
          <t>Lower allocation / corridor underperformance. Diaspora and high-income source proxy; no direct annual disclosure found</t>
        </is>
      </c>
    </row>
    <row r="30" ht="38" customHeight="1">
      <c r="A30" s="19" t="inlineStr">
        <is>
          <t>Canada</t>
        </is>
      </c>
      <c r="B30" s="19" t="inlineStr">
        <is>
          <t>CAN</t>
        </is>
      </c>
      <c r="C30" s="19" t="inlineStr">
        <is>
          <t>C</t>
        </is>
      </c>
      <c r="D30" s="26" t="n">
        <v>0.28</v>
      </c>
      <c r="E30" s="36" t="inlineStr">
        <is>
          <t>Base</t>
        </is>
      </c>
      <c r="F30" s="27">
        <f>Country_Flows_2020_2025!E15*1</f>
        <v/>
      </c>
      <c r="G30" s="27">
        <f>Country_Flows_2020_2025!F15*1</f>
        <v/>
      </c>
      <c r="H30" s="27">
        <f>Country_Flows_2020_2025!G15*1</f>
        <v/>
      </c>
      <c r="I30" s="27">
        <f>Country_Flows_2020_2025!H15*1</f>
        <v/>
      </c>
      <c r="J30" s="27">
        <f>Country_Flows_2020_2025!I15*1</f>
        <v/>
      </c>
      <c r="K30" s="27">
        <f>Country_Flows_2020_2025!J15*1</f>
        <v/>
      </c>
      <c r="L30" s="19" t="inlineStr">
        <is>
          <t>Base allocation from Country_Flows_2020_2025. Diaspora and high-income source proxy; no direct annual disclosure found</t>
        </is>
      </c>
    </row>
    <row r="31" ht="38" customHeight="1">
      <c r="A31" s="18" t="inlineStr">
        <is>
          <t>Canada</t>
        </is>
      </c>
      <c r="B31" s="18" t="inlineStr">
        <is>
          <t>CAN</t>
        </is>
      </c>
      <c r="C31" s="18" t="inlineStr">
        <is>
          <t>C</t>
        </is>
      </c>
      <c r="D31" s="24" t="n">
        <v>0.28</v>
      </c>
      <c r="E31" s="37" t="inlineStr">
        <is>
          <t>Upside</t>
        </is>
      </c>
      <c r="F31" s="25">
        <f>Country_Flows_2020_2025!E15*1.28</f>
        <v/>
      </c>
      <c r="G31" s="25">
        <f>Country_Flows_2020_2025!F15*1.28</f>
        <v/>
      </c>
      <c r="H31" s="25">
        <f>Country_Flows_2020_2025!G15*1.28</f>
        <v/>
      </c>
      <c r="I31" s="25">
        <f>Country_Flows_2020_2025!H15*1.28</f>
        <v/>
      </c>
      <c r="J31" s="25">
        <f>Country_Flows_2020_2025!I15*1.28</f>
        <v/>
      </c>
      <c r="K31" s="25">
        <f>Country_Flows_2020_2025!J15*1.28</f>
        <v/>
      </c>
      <c r="L31" s="18" t="inlineStr">
        <is>
          <t>Higher allocation / stronger corridor monetisation. Diaspora and high-income source proxy; no direct annual disclosure found</t>
        </is>
      </c>
    </row>
    <row r="32" ht="38" customHeight="1">
      <c r="A32" s="19" t="inlineStr">
        <is>
          <t>United Arab Emirates</t>
        </is>
      </c>
      <c r="B32" s="19" t="inlineStr">
        <is>
          <t>ARE</t>
        </is>
      </c>
      <c r="C32" s="19" t="inlineStr">
        <is>
          <t>B</t>
        </is>
      </c>
      <c r="D32" s="26" t="n">
        <v>0.18</v>
      </c>
      <c r="E32" s="35" t="inlineStr">
        <is>
          <t>Downside</t>
        </is>
      </c>
      <c r="F32" s="27">
        <f>Country_Flows_2020_2025!E16*0.8200000000000001</f>
        <v/>
      </c>
      <c r="G32" s="27">
        <f>Country_Flows_2020_2025!F16*0.8200000000000001</f>
        <v/>
      </c>
      <c r="H32" s="27">
        <f>Country_Flows_2020_2025!G16*0.8200000000000001</f>
        <v/>
      </c>
      <c r="I32" s="27">
        <f>Country_Flows_2020_2025!H16*0.8200000000000001</f>
        <v/>
      </c>
      <c r="J32" s="27">
        <f>Country_Flows_2020_2025!I16*0.8200000000000001</f>
        <v/>
      </c>
      <c r="K32" s="27">
        <f>Country_Flows_2020_2025!J16*0.8200000000000001</f>
        <v/>
      </c>
      <c r="L32" s="19" t="inlineStr">
        <is>
          <t>Lower allocation / corridor underperformance. Gulf region proxy; Morocco sources identify Gulf as second source region after Europe</t>
        </is>
      </c>
    </row>
    <row r="33" ht="38" customHeight="1">
      <c r="A33" s="18" t="inlineStr">
        <is>
          <t>United Arab Emirates</t>
        </is>
      </c>
      <c r="B33" s="18" t="inlineStr">
        <is>
          <t>ARE</t>
        </is>
      </c>
      <c r="C33" s="18" t="inlineStr">
        <is>
          <t>B</t>
        </is>
      </c>
      <c r="D33" s="24" t="n">
        <v>0.18</v>
      </c>
      <c r="E33" s="36" t="inlineStr">
        <is>
          <t>Base</t>
        </is>
      </c>
      <c r="F33" s="25">
        <f>Country_Flows_2020_2025!E16*1</f>
        <v/>
      </c>
      <c r="G33" s="25">
        <f>Country_Flows_2020_2025!F16*1</f>
        <v/>
      </c>
      <c r="H33" s="25">
        <f>Country_Flows_2020_2025!G16*1</f>
        <v/>
      </c>
      <c r="I33" s="25">
        <f>Country_Flows_2020_2025!H16*1</f>
        <v/>
      </c>
      <c r="J33" s="25">
        <f>Country_Flows_2020_2025!I16*1</f>
        <v/>
      </c>
      <c r="K33" s="25">
        <f>Country_Flows_2020_2025!J16*1</f>
        <v/>
      </c>
      <c r="L33" s="18" t="inlineStr">
        <is>
          <t>Base allocation from Country_Flows_2020_2025. Gulf region proxy; Morocco sources identify Gulf as second source region after Europe</t>
        </is>
      </c>
    </row>
    <row r="34" ht="38" customHeight="1">
      <c r="A34" s="19" t="inlineStr">
        <is>
          <t>United Arab Emirates</t>
        </is>
      </c>
      <c r="B34" s="19" t="inlineStr">
        <is>
          <t>ARE</t>
        </is>
      </c>
      <c r="C34" s="19" t="inlineStr">
        <is>
          <t>B</t>
        </is>
      </c>
      <c r="D34" s="26" t="n">
        <v>0.18</v>
      </c>
      <c r="E34" s="37" t="inlineStr">
        <is>
          <t>Upside</t>
        </is>
      </c>
      <c r="F34" s="27">
        <f>Country_Flows_2020_2025!E16*1.18</f>
        <v/>
      </c>
      <c r="G34" s="27">
        <f>Country_Flows_2020_2025!F16*1.18</f>
        <v/>
      </c>
      <c r="H34" s="27">
        <f>Country_Flows_2020_2025!G16*1.18</f>
        <v/>
      </c>
      <c r="I34" s="27">
        <f>Country_Flows_2020_2025!H16*1.18</f>
        <v/>
      </c>
      <c r="J34" s="27">
        <f>Country_Flows_2020_2025!I16*1.18</f>
        <v/>
      </c>
      <c r="K34" s="27">
        <f>Country_Flows_2020_2025!J16*1.18</f>
        <v/>
      </c>
      <c r="L34" s="19" t="inlineStr">
        <is>
          <t>Higher allocation / stronger corridor monetisation. Gulf region proxy; Morocco sources identify Gulf as second source region after Europe</t>
        </is>
      </c>
    </row>
    <row r="35" ht="38" customHeight="1">
      <c r="A35" s="18" t="inlineStr">
        <is>
          <t>Saudi Arabia</t>
        </is>
      </c>
      <c r="B35" s="18" t="inlineStr">
        <is>
          <t>SAU</t>
        </is>
      </c>
      <c r="C35" s="18" t="inlineStr">
        <is>
          <t>B</t>
        </is>
      </c>
      <c r="D35" s="24" t="n">
        <v>0.18</v>
      </c>
      <c r="E35" s="35" t="inlineStr">
        <is>
          <t>Downside</t>
        </is>
      </c>
      <c r="F35" s="25">
        <f>Country_Flows_2020_2025!E17*0.8200000000000001</f>
        <v/>
      </c>
      <c r="G35" s="25">
        <f>Country_Flows_2020_2025!F17*0.8200000000000001</f>
        <v/>
      </c>
      <c r="H35" s="25">
        <f>Country_Flows_2020_2025!G17*0.8200000000000001</f>
        <v/>
      </c>
      <c r="I35" s="25">
        <f>Country_Flows_2020_2025!H17*0.8200000000000001</f>
        <v/>
      </c>
      <c r="J35" s="25">
        <f>Country_Flows_2020_2025!I17*0.8200000000000001</f>
        <v/>
      </c>
      <c r="K35" s="25">
        <f>Country_Flows_2020_2025!J17*0.8200000000000001</f>
        <v/>
      </c>
      <c r="L35" s="18" t="inlineStr">
        <is>
          <t>Lower allocation / corridor underperformance. Gulf region proxy; Morocco sources identify Gulf as second source region after Europe</t>
        </is>
      </c>
    </row>
    <row r="36" ht="38" customHeight="1">
      <c r="A36" s="19" t="inlineStr">
        <is>
          <t>Saudi Arabia</t>
        </is>
      </c>
      <c r="B36" s="19" t="inlineStr">
        <is>
          <t>SAU</t>
        </is>
      </c>
      <c r="C36" s="19" t="inlineStr">
        <is>
          <t>B</t>
        </is>
      </c>
      <c r="D36" s="26" t="n">
        <v>0.18</v>
      </c>
      <c r="E36" s="36" t="inlineStr">
        <is>
          <t>Base</t>
        </is>
      </c>
      <c r="F36" s="27">
        <f>Country_Flows_2020_2025!E17*1</f>
        <v/>
      </c>
      <c r="G36" s="27">
        <f>Country_Flows_2020_2025!F17*1</f>
        <v/>
      </c>
      <c r="H36" s="27">
        <f>Country_Flows_2020_2025!G17*1</f>
        <v/>
      </c>
      <c r="I36" s="27">
        <f>Country_Flows_2020_2025!H17*1</f>
        <v/>
      </c>
      <c r="J36" s="27">
        <f>Country_Flows_2020_2025!I17*1</f>
        <v/>
      </c>
      <c r="K36" s="27">
        <f>Country_Flows_2020_2025!J17*1</f>
        <v/>
      </c>
      <c r="L36" s="19" t="inlineStr">
        <is>
          <t>Base allocation from Country_Flows_2020_2025. Gulf region proxy; Morocco sources identify Gulf as second source region after Europe</t>
        </is>
      </c>
    </row>
    <row r="37" ht="38" customHeight="1">
      <c r="A37" s="18" t="inlineStr">
        <is>
          <t>Saudi Arabia</t>
        </is>
      </c>
      <c r="B37" s="18" t="inlineStr">
        <is>
          <t>SAU</t>
        </is>
      </c>
      <c r="C37" s="18" t="inlineStr">
        <is>
          <t>B</t>
        </is>
      </c>
      <c r="D37" s="24" t="n">
        <v>0.18</v>
      </c>
      <c r="E37" s="37" t="inlineStr">
        <is>
          <t>Upside</t>
        </is>
      </c>
      <c r="F37" s="25">
        <f>Country_Flows_2020_2025!E17*1.18</f>
        <v/>
      </c>
      <c r="G37" s="25">
        <f>Country_Flows_2020_2025!F17*1.18</f>
        <v/>
      </c>
      <c r="H37" s="25">
        <f>Country_Flows_2020_2025!G17*1.18</f>
        <v/>
      </c>
      <c r="I37" s="25">
        <f>Country_Flows_2020_2025!H17*1.18</f>
        <v/>
      </c>
      <c r="J37" s="25">
        <f>Country_Flows_2020_2025!I17*1.18</f>
        <v/>
      </c>
      <c r="K37" s="25">
        <f>Country_Flows_2020_2025!J17*1.18</f>
        <v/>
      </c>
      <c r="L37" s="18" t="inlineStr">
        <is>
          <t>Higher allocation / stronger corridor monetisation. Gulf region proxy; Morocco sources identify Gulf as second source region after Europe</t>
        </is>
      </c>
    </row>
    <row r="38" ht="38" customHeight="1">
      <c r="A38" s="19" t="inlineStr">
        <is>
          <t>Qatar</t>
        </is>
      </c>
      <c r="B38" s="19" t="inlineStr">
        <is>
          <t>QAT</t>
        </is>
      </c>
      <c r="C38" s="19" t="inlineStr">
        <is>
          <t>C</t>
        </is>
      </c>
      <c r="D38" s="26" t="n">
        <v>0.28</v>
      </c>
      <c r="E38" s="35" t="inlineStr">
        <is>
          <t>Downside</t>
        </is>
      </c>
      <c r="F38" s="27">
        <f>Country_Flows_2020_2025!E18*0.72</f>
        <v/>
      </c>
      <c r="G38" s="27">
        <f>Country_Flows_2020_2025!F18*0.72</f>
        <v/>
      </c>
      <c r="H38" s="27">
        <f>Country_Flows_2020_2025!G18*0.72</f>
        <v/>
      </c>
      <c r="I38" s="27">
        <f>Country_Flows_2020_2025!H18*0.72</f>
        <v/>
      </c>
      <c r="J38" s="27">
        <f>Country_Flows_2020_2025!I18*0.72</f>
        <v/>
      </c>
      <c r="K38" s="27">
        <f>Country_Flows_2020_2025!J18*0.72</f>
        <v/>
      </c>
      <c r="L38" s="19" t="inlineStr">
        <is>
          <t>Lower allocation / corridor underperformance. Gulf region proxy</t>
        </is>
      </c>
    </row>
    <row r="39" ht="38" customHeight="1">
      <c r="A39" s="18" t="inlineStr">
        <is>
          <t>Qatar</t>
        </is>
      </c>
      <c r="B39" s="18" t="inlineStr">
        <is>
          <t>QAT</t>
        </is>
      </c>
      <c r="C39" s="18" t="inlineStr">
        <is>
          <t>C</t>
        </is>
      </c>
      <c r="D39" s="24" t="n">
        <v>0.28</v>
      </c>
      <c r="E39" s="36" t="inlineStr">
        <is>
          <t>Base</t>
        </is>
      </c>
      <c r="F39" s="25">
        <f>Country_Flows_2020_2025!E18*1</f>
        <v/>
      </c>
      <c r="G39" s="25">
        <f>Country_Flows_2020_2025!F18*1</f>
        <v/>
      </c>
      <c r="H39" s="25">
        <f>Country_Flows_2020_2025!G18*1</f>
        <v/>
      </c>
      <c r="I39" s="25">
        <f>Country_Flows_2020_2025!H18*1</f>
        <v/>
      </c>
      <c r="J39" s="25">
        <f>Country_Flows_2020_2025!I18*1</f>
        <v/>
      </c>
      <c r="K39" s="25">
        <f>Country_Flows_2020_2025!J18*1</f>
        <v/>
      </c>
      <c r="L39" s="18" t="inlineStr">
        <is>
          <t>Base allocation from Country_Flows_2020_2025. Gulf region proxy</t>
        </is>
      </c>
    </row>
    <row r="40" ht="38" customHeight="1">
      <c r="A40" s="19" t="inlineStr">
        <is>
          <t>Qatar</t>
        </is>
      </c>
      <c r="B40" s="19" t="inlineStr">
        <is>
          <t>QAT</t>
        </is>
      </c>
      <c r="C40" s="19" t="inlineStr">
        <is>
          <t>C</t>
        </is>
      </c>
      <c r="D40" s="26" t="n">
        <v>0.28</v>
      </c>
      <c r="E40" s="37" t="inlineStr">
        <is>
          <t>Upside</t>
        </is>
      </c>
      <c r="F40" s="27">
        <f>Country_Flows_2020_2025!E18*1.28</f>
        <v/>
      </c>
      <c r="G40" s="27">
        <f>Country_Flows_2020_2025!F18*1.28</f>
        <v/>
      </c>
      <c r="H40" s="27">
        <f>Country_Flows_2020_2025!G18*1.28</f>
        <v/>
      </c>
      <c r="I40" s="27">
        <f>Country_Flows_2020_2025!H18*1.28</f>
        <v/>
      </c>
      <c r="J40" s="27">
        <f>Country_Flows_2020_2025!I18*1.28</f>
        <v/>
      </c>
      <c r="K40" s="27">
        <f>Country_Flows_2020_2025!J18*1.28</f>
        <v/>
      </c>
      <c r="L40" s="19" t="inlineStr">
        <is>
          <t>Higher allocation / stronger corridor monetisation. Gulf region proxy</t>
        </is>
      </c>
    </row>
    <row r="41" ht="38" customHeight="1">
      <c r="A41" s="18" t="inlineStr">
        <is>
          <t>Kuwait</t>
        </is>
      </c>
      <c r="B41" s="18" t="inlineStr">
        <is>
          <t>KWT</t>
        </is>
      </c>
      <c r="C41" s="18" t="inlineStr">
        <is>
          <t>C</t>
        </is>
      </c>
      <c r="D41" s="24" t="n">
        <v>0.28</v>
      </c>
      <c r="E41" s="35" t="inlineStr">
        <is>
          <t>Downside</t>
        </is>
      </c>
      <c r="F41" s="25">
        <f>Country_Flows_2020_2025!E19*0.72</f>
        <v/>
      </c>
      <c r="G41" s="25">
        <f>Country_Flows_2020_2025!F19*0.72</f>
        <v/>
      </c>
      <c r="H41" s="25">
        <f>Country_Flows_2020_2025!G19*0.72</f>
        <v/>
      </c>
      <c r="I41" s="25">
        <f>Country_Flows_2020_2025!H19*0.72</f>
        <v/>
      </c>
      <c r="J41" s="25">
        <f>Country_Flows_2020_2025!I19*0.72</f>
        <v/>
      </c>
      <c r="K41" s="25">
        <f>Country_Flows_2020_2025!J19*0.72</f>
        <v/>
      </c>
      <c r="L41" s="18" t="inlineStr">
        <is>
          <t>Lower allocation / corridor underperformance. Gulf region proxy</t>
        </is>
      </c>
    </row>
    <row r="42" ht="38" customHeight="1">
      <c r="A42" s="19" t="inlineStr">
        <is>
          <t>Kuwait</t>
        </is>
      </c>
      <c r="B42" s="19" t="inlineStr">
        <is>
          <t>KWT</t>
        </is>
      </c>
      <c r="C42" s="19" t="inlineStr">
        <is>
          <t>C</t>
        </is>
      </c>
      <c r="D42" s="26" t="n">
        <v>0.28</v>
      </c>
      <c r="E42" s="36" t="inlineStr">
        <is>
          <t>Base</t>
        </is>
      </c>
      <c r="F42" s="27">
        <f>Country_Flows_2020_2025!E19*1</f>
        <v/>
      </c>
      <c r="G42" s="27">
        <f>Country_Flows_2020_2025!F19*1</f>
        <v/>
      </c>
      <c r="H42" s="27">
        <f>Country_Flows_2020_2025!G19*1</f>
        <v/>
      </c>
      <c r="I42" s="27">
        <f>Country_Flows_2020_2025!H19*1</f>
        <v/>
      </c>
      <c r="J42" s="27">
        <f>Country_Flows_2020_2025!I19*1</f>
        <v/>
      </c>
      <c r="K42" s="27">
        <f>Country_Flows_2020_2025!J19*1</f>
        <v/>
      </c>
      <c r="L42" s="19" t="inlineStr">
        <is>
          <t>Base allocation from Country_Flows_2020_2025. Gulf region proxy</t>
        </is>
      </c>
    </row>
    <row r="43" ht="38" customHeight="1">
      <c r="A43" s="18" t="inlineStr">
        <is>
          <t>Kuwait</t>
        </is>
      </c>
      <c r="B43" s="18" t="inlineStr">
        <is>
          <t>KWT</t>
        </is>
      </c>
      <c r="C43" s="18" t="inlineStr">
        <is>
          <t>C</t>
        </is>
      </c>
      <c r="D43" s="24" t="n">
        <v>0.28</v>
      </c>
      <c r="E43" s="37" t="inlineStr">
        <is>
          <t>Upside</t>
        </is>
      </c>
      <c r="F43" s="25">
        <f>Country_Flows_2020_2025!E19*1.28</f>
        <v/>
      </c>
      <c r="G43" s="25">
        <f>Country_Flows_2020_2025!F19*1.28</f>
        <v/>
      </c>
      <c r="H43" s="25">
        <f>Country_Flows_2020_2025!G19*1.28</f>
        <v/>
      </c>
      <c r="I43" s="25">
        <f>Country_Flows_2020_2025!H19*1.28</f>
        <v/>
      </c>
      <c r="J43" s="25">
        <f>Country_Flows_2020_2025!I19*1.28</f>
        <v/>
      </c>
      <c r="K43" s="25">
        <f>Country_Flows_2020_2025!J19*1.28</f>
        <v/>
      </c>
      <c r="L43" s="18" t="inlineStr">
        <is>
          <t>Higher allocation / stronger corridor monetisation. Gulf region proxy</t>
        </is>
      </c>
    </row>
    <row r="44" ht="38" customHeight="1">
      <c r="A44" s="19" t="inlineStr">
        <is>
          <t>Bahrain</t>
        </is>
      </c>
      <c r="B44" s="19" t="inlineStr">
        <is>
          <t>BHR</t>
        </is>
      </c>
      <c r="C44" s="19" t="inlineStr">
        <is>
          <t>C</t>
        </is>
      </c>
      <c r="D44" s="26" t="n">
        <v>0.28</v>
      </c>
      <c r="E44" s="35" t="inlineStr">
        <is>
          <t>Downside</t>
        </is>
      </c>
      <c r="F44" s="27">
        <f>Country_Flows_2020_2025!E20*0.72</f>
        <v/>
      </c>
      <c r="G44" s="27">
        <f>Country_Flows_2020_2025!F20*0.72</f>
        <v/>
      </c>
      <c r="H44" s="27">
        <f>Country_Flows_2020_2025!G20*0.72</f>
        <v/>
      </c>
      <c r="I44" s="27">
        <f>Country_Flows_2020_2025!H20*0.72</f>
        <v/>
      </c>
      <c r="J44" s="27">
        <f>Country_Flows_2020_2025!I20*0.72</f>
        <v/>
      </c>
      <c r="K44" s="27">
        <f>Country_Flows_2020_2025!J20*0.72</f>
        <v/>
      </c>
      <c r="L44" s="19" t="inlineStr">
        <is>
          <t>Lower allocation / corridor underperformance. Gulf region proxy</t>
        </is>
      </c>
    </row>
    <row r="45" ht="38" customHeight="1">
      <c r="A45" s="18" t="inlineStr">
        <is>
          <t>Bahrain</t>
        </is>
      </c>
      <c r="B45" s="18" t="inlineStr">
        <is>
          <t>BHR</t>
        </is>
      </c>
      <c r="C45" s="18" t="inlineStr">
        <is>
          <t>C</t>
        </is>
      </c>
      <c r="D45" s="24" t="n">
        <v>0.28</v>
      </c>
      <c r="E45" s="36" t="inlineStr">
        <is>
          <t>Base</t>
        </is>
      </c>
      <c r="F45" s="25">
        <f>Country_Flows_2020_2025!E20*1</f>
        <v/>
      </c>
      <c r="G45" s="25">
        <f>Country_Flows_2020_2025!F20*1</f>
        <v/>
      </c>
      <c r="H45" s="25">
        <f>Country_Flows_2020_2025!G20*1</f>
        <v/>
      </c>
      <c r="I45" s="25">
        <f>Country_Flows_2020_2025!H20*1</f>
        <v/>
      </c>
      <c r="J45" s="25">
        <f>Country_Flows_2020_2025!I20*1</f>
        <v/>
      </c>
      <c r="K45" s="25">
        <f>Country_Flows_2020_2025!J20*1</f>
        <v/>
      </c>
      <c r="L45" s="18" t="inlineStr">
        <is>
          <t>Base allocation from Country_Flows_2020_2025. Gulf region proxy</t>
        </is>
      </c>
    </row>
    <row r="46" ht="38" customHeight="1">
      <c r="A46" s="19" t="inlineStr">
        <is>
          <t>Bahrain</t>
        </is>
      </c>
      <c r="B46" s="19" t="inlineStr">
        <is>
          <t>BHR</t>
        </is>
      </c>
      <c r="C46" s="19" t="inlineStr">
        <is>
          <t>C</t>
        </is>
      </c>
      <c r="D46" s="26" t="n">
        <v>0.28</v>
      </c>
      <c r="E46" s="37" t="inlineStr">
        <is>
          <t>Upside</t>
        </is>
      </c>
      <c r="F46" s="27">
        <f>Country_Flows_2020_2025!E20*1.28</f>
        <v/>
      </c>
      <c r="G46" s="27">
        <f>Country_Flows_2020_2025!F20*1.28</f>
        <v/>
      </c>
      <c r="H46" s="27">
        <f>Country_Flows_2020_2025!G20*1.28</f>
        <v/>
      </c>
      <c r="I46" s="27">
        <f>Country_Flows_2020_2025!H20*1.28</f>
        <v/>
      </c>
      <c r="J46" s="27">
        <f>Country_Flows_2020_2025!I20*1.28</f>
        <v/>
      </c>
      <c r="K46" s="27">
        <f>Country_Flows_2020_2025!J20*1.28</f>
        <v/>
      </c>
      <c r="L46" s="19" t="inlineStr">
        <is>
          <t>Higher allocation / stronger corridor monetisation. Gulf region proxy</t>
        </is>
      </c>
    </row>
    <row r="47" ht="38" customHeight="1">
      <c r="A47" s="18" t="inlineStr">
        <is>
          <t>Oman</t>
        </is>
      </c>
      <c r="B47" s="18" t="inlineStr">
        <is>
          <t>OMN</t>
        </is>
      </c>
      <c r="C47" s="18" t="inlineStr">
        <is>
          <t>C</t>
        </is>
      </c>
      <c r="D47" s="24" t="n">
        <v>0.28</v>
      </c>
      <c r="E47" s="35" t="inlineStr">
        <is>
          <t>Downside</t>
        </is>
      </c>
      <c r="F47" s="25">
        <f>Country_Flows_2020_2025!E21*0.72</f>
        <v/>
      </c>
      <c r="G47" s="25">
        <f>Country_Flows_2020_2025!F21*0.72</f>
        <v/>
      </c>
      <c r="H47" s="25">
        <f>Country_Flows_2020_2025!G21*0.72</f>
        <v/>
      </c>
      <c r="I47" s="25">
        <f>Country_Flows_2020_2025!H21*0.72</f>
        <v/>
      </c>
      <c r="J47" s="25">
        <f>Country_Flows_2020_2025!I21*0.72</f>
        <v/>
      </c>
      <c r="K47" s="25">
        <f>Country_Flows_2020_2025!J21*0.72</f>
        <v/>
      </c>
      <c r="L47" s="18" t="inlineStr">
        <is>
          <t>Lower allocation / corridor underperformance. Gulf region proxy</t>
        </is>
      </c>
    </row>
    <row r="48" ht="38" customHeight="1">
      <c r="A48" s="19" t="inlineStr">
        <is>
          <t>Oman</t>
        </is>
      </c>
      <c r="B48" s="19" t="inlineStr">
        <is>
          <t>OMN</t>
        </is>
      </c>
      <c r="C48" s="19" t="inlineStr">
        <is>
          <t>C</t>
        </is>
      </c>
      <c r="D48" s="26" t="n">
        <v>0.28</v>
      </c>
      <c r="E48" s="36" t="inlineStr">
        <is>
          <t>Base</t>
        </is>
      </c>
      <c r="F48" s="27">
        <f>Country_Flows_2020_2025!E21*1</f>
        <v/>
      </c>
      <c r="G48" s="27">
        <f>Country_Flows_2020_2025!F21*1</f>
        <v/>
      </c>
      <c r="H48" s="27">
        <f>Country_Flows_2020_2025!G21*1</f>
        <v/>
      </c>
      <c r="I48" s="27">
        <f>Country_Flows_2020_2025!H21*1</f>
        <v/>
      </c>
      <c r="J48" s="27">
        <f>Country_Flows_2020_2025!I21*1</f>
        <v/>
      </c>
      <c r="K48" s="27">
        <f>Country_Flows_2020_2025!J21*1</f>
        <v/>
      </c>
      <c r="L48" s="19" t="inlineStr">
        <is>
          <t>Base allocation from Country_Flows_2020_2025. Gulf region proxy</t>
        </is>
      </c>
    </row>
    <row r="49" ht="38" customHeight="1">
      <c r="A49" s="18" t="inlineStr">
        <is>
          <t>Oman</t>
        </is>
      </c>
      <c r="B49" s="18" t="inlineStr">
        <is>
          <t>OMN</t>
        </is>
      </c>
      <c r="C49" s="18" t="inlineStr">
        <is>
          <t>C</t>
        </is>
      </c>
      <c r="D49" s="24" t="n">
        <v>0.28</v>
      </c>
      <c r="E49" s="37" t="inlineStr">
        <is>
          <t>Upside</t>
        </is>
      </c>
      <c r="F49" s="25">
        <f>Country_Flows_2020_2025!E21*1.28</f>
        <v/>
      </c>
      <c r="G49" s="25">
        <f>Country_Flows_2020_2025!F21*1.28</f>
        <v/>
      </c>
      <c r="H49" s="25">
        <f>Country_Flows_2020_2025!G21*1.28</f>
        <v/>
      </c>
      <c r="I49" s="25">
        <f>Country_Flows_2020_2025!H21*1.28</f>
        <v/>
      </c>
      <c r="J49" s="25">
        <f>Country_Flows_2020_2025!I21*1.28</f>
        <v/>
      </c>
      <c r="K49" s="25">
        <f>Country_Flows_2020_2025!J21*1.28</f>
        <v/>
      </c>
      <c r="L49" s="18" t="inlineStr">
        <is>
          <t>Higher allocation / stronger corridor monetisation. Gulf region proxy</t>
        </is>
      </c>
    </row>
    <row r="50" ht="38" customHeight="1">
      <c r="A50" s="19" t="inlineStr">
        <is>
          <t>Portugal</t>
        </is>
      </c>
      <c r="B50" s="19" t="inlineStr">
        <is>
          <t>PRT</t>
        </is>
      </c>
      <c r="C50" s="19" t="inlineStr">
        <is>
          <t>C</t>
        </is>
      </c>
      <c r="D50" s="26" t="n">
        <v>0.28</v>
      </c>
      <c r="E50" s="35" t="inlineStr">
        <is>
          <t>Downside</t>
        </is>
      </c>
      <c r="F50" s="27">
        <f>Country_Flows_2020_2025!E22*0.72</f>
        <v/>
      </c>
      <c r="G50" s="27">
        <f>Country_Flows_2020_2025!F22*0.72</f>
        <v/>
      </c>
      <c r="H50" s="27">
        <f>Country_Flows_2020_2025!G22*0.72</f>
        <v/>
      </c>
      <c r="I50" s="27">
        <f>Country_Flows_2020_2025!H22*0.72</f>
        <v/>
      </c>
      <c r="J50" s="27">
        <f>Country_Flows_2020_2025!I22*0.72</f>
        <v/>
      </c>
      <c r="K50" s="27">
        <f>Country_Flows_2020_2025!J22*0.72</f>
        <v/>
      </c>
      <c r="L50" s="19" t="inlineStr">
        <is>
          <t>Lower allocation / corridor underperformance. Iberia / EU proxy corridor</t>
        </is>
      </c>
    </row>
    <row r="51" ht="38" customHeight="1">
      <c r="A51" s="18" t="inlineStr">
        <is>
          <t>Portugal</t>
        </is>
      </c>
      <c r="B51" s="18" t="inlineStr">
        <is>
          <t>PRT</t>
        </is>
      </c>
      <c r="C51" s="18" t="inlineStr">
        <is>
          <t>C</t>
        </is>
      </c>
      <c r="D51" s="24" t="n">
        <v>0.28</v>
      </c>
      <c r="E51" s="36" t="inlineStr">
        <is>
          <t>Base</t>
        </is>
      </c>
      <c r="F51" s="25">
        <f>Country_Flows_2020_2025!E22*1</f>
        <v/>
      </c>
      <c r="G51" s="25">
        <f>Country_Flows_2020_2025!F22*1</f>
        <v/>
      </c>
      <c r="H51" s="25">
        <f>Country_Flows_2020_2025!G22*1</f>
        <v/>
      </c>
      <c r="I51" s="25">
        <f>Country_Flows_2020_2025!H22*1</f>
        <v/>
      </c>
      <c r="J51" s="25">
        <f>Country_Flows_2020_2025!I22*1</f>
        <v/>
      </c>
      <c r="K51" s="25">
        <f>Country_Flows_2020_2025!J22*1</f>
        <v/>
      </c>
      <c r="L51" s="18" t="inlineStr">
        <is>
          <t>Base allocation from Country_Flows_2020_2025. Iberia / EU proxy corridor</t>
        </is>
      </c>
    </row>
    <row r="52" ht="38" customHeight="1">
      <c r="A52" s="19" t="inlineStr">
        <is>
          <t>Portugal</t>
        </is>
      </c>
      <c r="B52" s="19" t="inlineStr">
        <is>
          <t>PRT</t>
        </is>
      </c>
      <c r="C52" s="19" t="inlineStr">
        <is>
          <t>C</t>
        </is>
      </c>
      <c r="D52" s="26" t="n">
        <v>0.28</v>
      </c>
      <c r="E52" s="37" t="inlineStr">
        <is>
          <t>Upside</t>
        </is>
      </c>
      <c r="F52" s="27">
        <f>Country_Flows_2020_2025!E22*1.28</f>
        <v/>
      </c>
      <c r="G52" s="27">
        <f>Country_Flows_2020_2025!F22*1.28</f>
        <v/>
      </c>
      <c r="H52" s="27">
        <f>Country_Flows_2020_2025!G22*1.28</f>
        <v/>
      </c>
      <c r="I52" s="27">
        <f>Country_Flows_2020_2025!H22*1.28</f>
        <v/>
      </c>
      <c r="J52" s="27">
        <f>Country_Flows_2020_2025!I22*1.28</f>
        <v/>
      </c>
      <c r="K52" s="27">
        <f>Country_Flows_2020_2025!J22*1.28</f>
        <v/>
      </c>
      <c r="L52" s="19" t="inlineStr">
        <is>
          <t>Higher allocation / stronger corridor monetisation. Iberia / EU proxy corridor</t>
        </is>
      </c>
    </row>
    <row r="53" ht="38" customHeight="1">
      <c r="A53" s="18" t="inlineStr">
        <is>
          <t>Switzerland</t>
        </is>
      </c>
      <c r="B53" s="18" t="inlineStr">
        <is>
          <t>CHE</t>
        </is>
      </c>
      <c r="C53" s="18" t="inlineStr">
        <is>
          <t>C</t>
        </is>
      </c>
      <c r="D53" s="24" t="n">
        <v>0.28</v>
      </c>
      <c r="E53" s="35" t="inlineStr">
        <is>
          <t>Downside</t>
        </is>
      </c>
      <c r="F53" s="25">
        <f>Country_Flows_2020_2025!E23*0.72</f>
        <v/>
      </c>
      <c r="G53" s="25">
        <f>Country_Flows_2020_2025!F23*0.72</f>
        <v/>
      </c>
      <c r="H53" s="25">
        <f>Country_Flows_2020_2025!G23*0.72</f>
        <v/>
      </c>
      <c r="I53" s="25">
        <f>Country_Flows_2020_2025!H23*0.72</f>
        <v/>
      </c>
      <c r="J53" s="25">
        <f>Country_Flows_2020_2025!I23*0.72</f>
        <v/>
      </c>
      <c r="K53" s="25">
        <f>Country_Flows_2020_2025!J23*0.72</f>
        <v/>
      </c>
      <c r="L53" s="18" t="inlineStr">
        <is>
          <t>Lower allocation / corridor underperformance. Western Europe high-income proxy</t>
        </is>
      </c>
    </row>
    <row r="54" ht="38" customHeight="1">
      <c r="A54" s="19" t="inlineStr">
        <is>
          <t>Switzerland</t>
        </is>
      </c>
      <c r="B54" s="19" t="inlineStr">
        <is>
          <t>CHE</t>
        </is>
      </c>
      <c r="C54" s="19" t="inlineStr">
        <is>
          <t>C</t>
        </is>
      </c>
      <c r="D54" s="26" t="n">
        <v>0.28</v>
      </c>
      <c r="E54" s="36" t="inlineStr">
        <is>
          <t>Base</t>
        </is>
      </c>
      <c r="F54" s="27">
        <f>Country_Flows_2020_2025!E23*1</f>
        <v/>
      </c>
      <c r="G54" s="27">
        <f>Country_Flows_2020_2025!F23*1</f>
        <v/>
      </c>
      <c r="H54" s="27">
        <f>Country_Flows_2020_2025!G23*1</f>
        <v/>
      </c>
      <c r="I54" s="27">
        <f>Country_Flows_2020_2025!H23*1</f>
        <v/>
      </c>
      <c r="J54" s="27">
        <f>Country_Flows_2020_2025!I23*1</f>
        <v/>
      </c>
      <c r="K54" s="27">
        <f>Country_Flows_2020_2025!J23*1</f>
        <v/>
      </c>
      <c r="L54" s="19" t="inlineStr">
        <is>
          <t>Base allocation from Country_Flows_2020_2025. Western Europe high-income proxy</t>
        </is>
      </c>
    </row>
    <row r="55" ht="38" customHeight="1">
      <c r="A55" s="18" t="inlineStr">
        <is>
          <t>Switzerland</t>
        </is>
      </c>
      <c r="B55" s="18" t="inlineStr">
        <is>
          <t>CHE</t>
        </is>
      </c>
      <c r="C55" s="18" t="inlineStr">
        <is>
          <t>C</t>
        </is>
      </c>
      <c r="D55" s="24" t="n">
        <v>0.28</v>
      </c>
      <c r="E55" s="37" t="inlineStr">
        <is>
          <t>Upside</t>
        </is>
      </c>
      <c r="F55" s="25">
        <f>Country_Flows_2020_2025!E23*1.28</f>
        <v/>
      </c>
      <c r="G55" s="25">
        <f>Country_Flows_2020_2025!F23*1.28</f>
        <v/>
      </c>
      <c r="H55" s="25">
        <f>Country_Flows_2020_2025!G23*1.28</f>
        <v/>
      </c>
      <c r="I55" s="25">
        <f>Country_Flows_2020_2025!H23*1.28</f>
        <v/>
      </c>
      <c r="J55" s="25">
        <f>Country_Flows_2020_2025!I23*1.28</f>
        <v/>
      </c>
      <c r="K55" s="25">
        <f>Country_Flows_2020_2025!J23*1.28</f>
        <v/>
      </c>
      <c r="L55" s="18" t="inlineStr">
        <is>
          <t>Higher allocation / stronger corridor monetisation. Western Europe high-income proxy</t>
        </is>
      </c>
    </row>
    <row r="56" ht="38" customHeight="1">
      <c r="A56" s="19" t="inlineStr">
        <is>
          <t>Other Western Europe</t>
        </is>
      </c>
      <c r="B56" s="19" t="inlineStr">
        <is>
          <t>OWE</t>
        </is>
      </c>
      <c r="C56" s="19" t="inlineStr">
        <is>
          <t>C</t>
        </is>
      </c>
      <c r="D56" s="26" t="n">
        <v>0.28</v>
      </c>
      <c r="E56" s="35" t="inlineStr">
        <is>
          <t>Downside</t>
        </is>
      </c>
      <c r="F56" s="27">
        <f>Country_Flows_2020_2025!E24*0.72</f>
        <v/>
      </c>
      <c r="G56" s="27">
        <f>Country_Flows_2020_2025!F24*0.72</f>
        <v/>
      </c>
      <c r="H56" s="27">
        <f>Country_Flows_2020_2025!G24*0.72</f>
        <v/>
      </c>
      <c r="I56" s="27">
        <f>Country_Flows_2020_2025!H24*0.72</f>
        <v/>
      </c>
      <c r="J56" s="27">
        <f>Country_Flows_2020_2025!I24*0.72</f>
        <v/>
      </c>
      <c r="K56" s="27">
        <f>Country_Flows_2020_2025!J24*0.72</f>
        <v/>
      </c>
      <c r="L56" s="19" t="inlineStr">
        <is>
          <t>Lower allocation / corridor underperformance. Residual Western Europe and Nordic flows</t>
        </is>
      </c>
    </row>
    <row r="57" ht="38" customHeight="1">
      <c r="A57" s="18" t="inlineStr">
        <is>
          <t>Other Western Europe</t>
        </is>
      </c>
      <c r="B57" s="18" t="inlineStr">
        <is>
          <t>OWE</t>
        </is>
      </c>
      <c r="C57" s="18" t="inlineStr">
        <is>
          <t>C</t>
        </is>
      </c>
      <c r="D57" s="24" t="n">
        <v>0.28</v>
      </c>
      <c r="E57" s="36" t="inlineStr">
        <is>
          <t>Base</t>
        </is>
      </c>
      <c r="F57" s="25">
        <f>Country_Flows_2020_2025!E24*1</f>
        <v/>
      </c>
      <c r="G57" s="25">
        <f>Country_Flows_2020_2025!F24*1</f>
        <v/>
      </c>
      <c r="H57" s="25">
        <f>Country_Flows_2020_2025!G24*1</f>
        <v/>
      </c>
      <c r="I57" s="25">
        <f>Country_Flows_2020_2025!H24*1</f>
        <v/>
      </c>
      <c r="J57" s="25">
        <f>Country_Flows_2020_2025!I24*1</f>
        <v/>
      </c>
      <c r="K57" s="25">
        <f>Country_Flows_2020_2025!J24*1</f>
        <v/>
      </c>
      <c r="L57" s="18" t="inlineStr">
        <is>
          <t>Base allocation from Country_Flows_2020_2025. Residual Western Europe and Nordic flows</t>
        </is>
      </c>
    </row>
    <row r="58" ht="38" customHeight="1">
      <c r="A58" s="19" t="inlineStr">
        <is>
          <t>Other Western Europe</t>
        </is>
      </c>
      <c r="B58" s="19" t="inlineStr">
        <is>
          <t>OWE</t>
        </is>
      </c>
      <c r="C58" s="19" t="inlineStr">
        <is>
          <t>C</t>
        </is>
      </c>
      <c r="D58" s="26" t="n">
        <v>0.28</v>
      </c>
      <c r="E58" s="37" t="inlineStr">
        <is>
          <t>Upside</t>
        </is>
      </c>
      <c r="F58" s="27">
        <f>Country_Flows_2020_2025!E24*1.28</f>
        <v/>
      </c>
      <c r="G58" s="27">
        <f>Country_Flows_2020_2025!F24*1.28</f>
        <v/>
      </c>
      <c r="H58" s="27">
        <f>Country_Flows_2020_2025!G24*1.28</f>
        <v/>
      </c>
      <c r="I58" s="27">
        <f>Country_Flows_2020_2025!H24*1.28</f>
        <v/>
      </c>
      <c r="J58" s="27">
        <f>Country_Flows_2020_2025!I24*1.28</f>
        <v/>
      </c>
      <c r="K58" s="27">
        <f>Country_Flows_2020_2025!J24*1.28</f>
        <v/>
      </c>
      <c r="L58" s="19" t="inlineStr">
        <is>
          <t>Higher allocation / stronger corridor monetisation. Residual Western Europe and Nordic flows</t>
        </is>
      </c>
    </row>
    <row r="59" ht="38" customHeight="1">
      <c r="A59" s="18" t="inlineStr">
        <is>
          <t>Other GCC / MENA</t>
        </is>
      </c>
      <c r="B59" s="18" t="inlineStr">
        <is>
          <t>OGM</t>
        </is>
      </c>
      <c r="C59" s="18" t="inlineStr">
        <is>
          <t>C</t>
        </is>
      </c>
      <c r="D59" s="24" t="n">
        <v>0.28</v>
      </c>
      <c r="E59" s="35" t="inlineStr">
        <is>
          <t>Downside</t>
        </is>
      </c>
      <c r="F59" s="25">
        <f>Country_Flows_2020_2025!E25*0.72</f>
        <v/>
      </c>
      <c r="G59" s="25">
        <f>Country_Flows_2020_2025!F25*0.72</f>
        <v/>
      </c>
      <c r="H59" s="25">
        <f>Country_Flows_2020_2025!G25*0.72</f>
        <v/>
      </c>
      <c r="I59" s="25">
        <f>Country_Flows_2020_2025!H25*0.72</f>
        <v/>
      </c>
      <c r="J59" s="25">
        <f>Country_Flows_2020_2025!I25*0.72</f>
        <v/>
      </c>
      <c r="K59" s="25">
        <f>Country_Flows_2020_2025!J25*0.72</f>
        <v/>
      </c>
      <c r="L59" s="18" t="inlineStr">
        <is>
          <t>Lower allocation / corridor underperformance. Residual Gulf/MENA corridors</t>
        </is>
      </c>
    </row>
    <row r="60" ht="38" customHeight="1">
      <c r="A60" s="19" t="inlineStr">
        <is>
          <t>Other GCC / MENA</t>
        </is>
      </c>
      <c r="B60" s="19" t="inlineStr">
        <is>
          <t>OGM</t>
        </is>
      </c>
      <c r="C60" s="19" t="inlineStr">
        <is>
          <t>C</t>
        </is>
      </c>
      <c r="D60" s="26" t="n">
        <v>0.28</v>
      </c>
      <c r="E60" s="36" t="inlineStr">
        <is>
          <t>Base</t>
        </is>
      </c>
      <c r="F60" s="27">
        <f>Country_Flows_2020_2025!E25*1</f>
        <v/>
      </c>
      <c r="G60" s="27">
        <f>Country_Flows_2020_2025!F25*1</f>
        <v/>
      </c>
      <c r="H60" s="27">
        <f>Country_Flows_2020_2025!G25*1</f>
        <v/>
      </c>
      <c r="I60" s="27">
        <f>Country_Flows_2020_2025!H25*1</f>
        <v/>
      </c>
      <c r="J60" s="27">
        <f>Country_Flows_2020_2025!I25*1</f>
        <v/>
      </c>
      <c r="K60" s="27">
        <f>Country_Flows_2020_2025!J25*1</f>
        <v/>
      </c>
      <c r="L60" s="19" t="inlineStr">
        <is>
          <t>Base allocation from Country_Flows_2020_2025. Residual Gulf/MENA corridors</t>
        </is>
      </c>
    </row>
    <row r="61" ht="38" customHeight="1">
      <c r="A61" s="18" t="inlineStr">
        <is>
          <t>Other GCC / MENA</t>
        </is>
      </c>
      <c r="B61" s="18" t="inlineStr">
        <is>
          <t>OGM</t>
        </is>
      </c>
      <c r="C61" s="18" t="inlineStr">
        <is>
          <t>C</t>
        </is>
      </c>
      <c r="D61" s="24" t="n">
        <v>0.28</v>
      </c>
      <c r="E61" s="37" t="inlineStr">
        <is>
          <t>Upside</t>
        </is>
      </c>
      <c r="F61" s="25">
        <f>Country_Flows_2020_2025!E25*1.28</f>
        <v/>
      </c>
      <c r="G61" s="25">
        <f>Country_Flows_2020_2025!F25*1.28</f>
        <v/>
      </c>
      <c r="H61" s="25">
        <f>Country_Flows_2020_2025!G25*1.28</f>
        <v/>
      </c>
      <c r="I61" s="25">
        <f>Country_Flows_2020_2025!H25*1.28</f>
        <v/>
      </c>
      <c r="J61" s="25">
        <f>Country_Flows_2020_2025!I25*1.28</f>
        <v/>
      </c>
      <c r="K61" s="25">
        <f>Country_Flows_2020_2025!J25*1.28</f>
        <v/>
      </c>
      <c r="L61" s="18" t="inlineStr">
        <is>
          <t>Higher allocation / stronger corridor monetisation. Residual Gulf/MENA corridors</t>
        </is>
      </c>
    </row>
    <row r="62" ht="38" customHeight="1">
      <c r="A62" s="19" t="inlineStr">
        <is>
          <t>Rest of World</t>
        </is>
      </c>
      <c r="B62" s="19" t="inlineStr">
        <is>
          <t>ROW</t>
        </is>
      </c>
      <c r="C62" s="19" t="inlineStr">
        <is>
          <t>C</t>
        </is>
      </c>
      <c r="D62" s="26" t="n">
        <v>0.28</v>
      </c>
      <c r="E62" s="35" t="inlineStr">
        <is>
          <t>Downside</t>
        </is>
      </c>
      <c r="F62" s="27">
        <f>Country_Flows_2020_2025!E26*0.72</f>
        <v/>
      </c>
      <c r="G62" s="27">
        <f>Country_Flows_2020_2025!F26*0.72</f>
        <v/>
      </c>
      <c r="H62" s="27">
        <f>Country_Flows_2020_2025!G26*0.72</f>
        <v/>
      </c>
      <c r="I62" s="27">
        <f>Country_Flows_2020_2025!H26*0.72</f>
        <v/>
      </c>
      <c r="J62" s="27">
        <f>Country_Flows_2020_2025!I26*0.72</f>
        <v/>
      </c>
      <c r="K62" s="27">
        <f>Country_Flows_2020_2025!J26*0.72</f>
        <v/>
      </c>
      <c r="L62" s="19" t="inlineStr">
        <is>
          <t>Lower allocation / corridor underperformance. Balancing residual to reconcile country flows to annual Morocco total</t>
        </is>
      </c>
    </row>
    <row r="63" ht="38" customHeight="1">
      <c r="A63" s="18" t="inlineStr">
        <is>
          <t>Rest of World</t>
        </is>
      </c>
      <c r="B63" s="18" t="inlineStr">
        <is>
          <t>ROW</t>
        </is>
      </c>
      <c r="C63" s="18" t="inlineStr">
        <is>
          <t>C</t>
        </is>
      </c>
      <c r="D63" s="24" t="n">
        <v>0.28</v>
      </c>
      <c r="E63" s="36" t="inlineStr">
        <is>
          <t>Base</t>
        </is>
      </c>
      <c r="F63" s="25">
        <f>Country_Flows_2020_2025!E26*1</f>
        <v/>
      </c>
      <c r="G63" s="25">
        <f>Country_Flows_2020_2025!F26*1</f>
        <v/>
      </c>
      <c r="H63" s="25">
        <f>Country_Flows_2020_2025!G26*1</f>
        <v/>
      </c>
      <c r="I63" s="25">
        <f>Country_Flows_2020_2025!H26*1</f>
        <v/>
      </c>
      <c r="J63" s="25">
        <f>Country_Flows_2020_2025!I26*1</f>
        <v/>
      </c>
      <c r="K63" s="25">
        <f>Country_Flows_2020_2025!J26*1</f>
        <v/>
      </c>
      <c r="L63" s="18" t="inlineStr">
        <is>
          <t>Base allocation from Country_Flows_2020_2025. Balancing residual to reconcile country flows to annual Morocco total</t>
        </is>
      </c>
    </row>
    <row r="64" ht="38" customHeight="1">
      <c r="A64" s="19" t="inlineStr">
        <is>
          <t>Rest of World</t>
        </is>
      </c>
      <c r="B64" s="19" t="inlineStr">
        <is>
          <t>ROW</t>
        </is>
      </c>
      <c r="C64" s="19" t="inlineStr">
        <is>
          <t>C</t>
        </is>
      </c>
      <c r="D64" s="26" t="n">
        <v>0.28</v>
      </c>
      <c r="E64" s="37" t="inlineStr">
        <is>
          <t>Upside</t>
        </is>
      </c>
      <c r="F64" s="27">
        <f>Country_Flows_2020_2025!E26*1.28</f>
        <v/>
      </c>
      <c r="G64" s="27">
        <f>Country_Flows_2020_2025!F26*1.28</f>
        <v/>
      </c>
      <c r="H64" s="27">
        <f>Country_Flows_2020_2025!G26*1.28</f>
        <v/>
      </c>
      <c r="I64" s="27">
        <f>Country_Flows_2020_2025!H26*1.28</f>
        <v/>
      </c>
      <c r="J64" s="27">
        <f>Country_Flows_2020_2025!I26*1.28</f>
        <v/>
      </c>
      <c r="K64" s="27">
        <f>Country_Flows_2020_2025!J26*1.28</f>
        <v/>
      </c>
      <c r="L64" s="19" t="inlineStr">
        <is>
          <t>Higher allocation / stronger corridor monetisation. Balancing residual to reconcile country flows to annual Morocco total</t>
        </is>
      </c>
    </row>
    <row r="65" ht="25" customHeight="1">
      <c r="A65" s="18" t="n"/>
      <c r="B65" s="18" t="n"/>
      <c r="C65" s="18" t="n"/>
      <c r="D65" s="18" t="n"/>
      <c r="E65" s="18" t="n"/>
      <c r="F65" s="25" t="n"/>
      <c r="G65" s="25" t="n"/>
      <c r="H65" s="25" t="n"/>
      <c r="I65" s="25" t="n"/>
      <c r="J65" s="25" t="n"/>
      <c r="K65" s="25" t="n"/>
      <c r="L65" s="18" t="n"/>
    </row>
    <row r="66" ht="25" customHeight="1">
      <c r="A66" s="22" t="inlineStr">
        <is>
          <t>Total Downside</t>
        </is>
      </c>
      <c r="B66" s="22" t="n"/>
      <c r="C66" s="22" t="n"/>
      <c r="D66" s="22" t="n"/>
      <c r="E66" s="22" t="inlineStr">
        <is>
          <t>Downside</t>
        </is>
      </c>
      <c r="F66" s="23">
        <f>SUMIFS(F$5:F$64,$E$5:$E$64,$E66)</f>
        <v/>
      </c>
      <c r="G66" s="23">
        <f>SUMIFS(G$5:G$64,$E$5:$E$64,$E66)</f>
        <v/>
      </c>
      <c r="H66" s="23">
        <f>SUMIFS(H$5:H$64,$E$5:$E$64,$E66)</f>
        <v/>
      </c>
      <c r="I66" s="23">
        <f>SUMIFS(I$5:I$64,$E$5:$E$64,$E66)</f>
        <v/>
      </c>
      <c r="J66" s="23">
        <f>SUMIFS(J$5:J$64,$E$5:$E$64,$E66)</f>
        <v/>
      </c>
      <c r="K66" s="23">
        <f>SUMIFS(K$5:K$64,$E$5:$E$64,$E66)</f>
        <v/>
      </c>
      <c r="L66" s="22" t="inlineStr">
        <is>
          <t>Scenario total across all source countries; not a separate official total.</t>
        </is>
      </c>
    </row>
    <row r="67" ht="25" customHeight="1">
      <c r="A67" s="22" t="inlineStr">
        <is>
          <t>Total Base</t>
        </is>
      </c>
      <c r="B67" s="22" t="n"/>
      <c r="C67" s="22" t="n"/>
      <c r="D67" s="22" t="n"/>
      <c r="E67" s="22" t="inlineStr">
        <is>
          <t>Base</t>
        </is>
      </c>
      <c r="F67" s="23">
        <f>SUMIFS(F$5:F$64,$E$5:$E$64,$E67)</f>
        <v/>
      </c>
      <c r="G67" s="23">
        <f>SUMIFS(G$5:G$64,$E$5:$E$64,$E67)</f>
        <v/>
      </c>
      <c r="H67" s="23">
        <f>SUMIFS(H$5:H$64,$E$5:$E$64,$E67)</f>
        <v/>
      </c>
      <c r="I67" s="23">
        <f>SUMIFS(I$5:I$64,$E$5:$E$64,$E67)</f>
        <v/>
      </c>
      <c r="J67" s="23">
        <f>SUMIFS(J$5:J$64,$E$5:$E$64,$E67)</f>
        <v/>
      </c>
      <c r="K67" s="23">
        <f>SUMIFS(K$5:K$64,$E$5:$E$64,$E67)</f>
        <v/>
      </c>
      <c r="L67" s="22" t="inlineStr">
        <is>
          <t>Scenario total across all source countries; not a separate official total.</t>
        </is>
      </c>
    </row>
    <row r="68" ht="25" customHeight="1">
      <c r="A68" s="22" t="inlineStr">
        <is>
          <t>Total Upside</t>
        </is>
      </c>
      <c r="B68" s="22" t="n"/>
      <c r="C68" s="22" t="n"/>
      <c r="D68" s="22" t="n"/>
      <c r="E68" s="22" t="inlineStr">
        <is>
          <t>Upside</t>
        </is>
      </c>
      <c r="F68" s="23">
        <f>SUMIFS(F$5:F$64,$E$5:$E$64,$E68)</f>
        <v/>
      </c>
      <c r="G68" s="23">
        <f>SUMIFS(G$5:G$64,$E$5:$E$64,$E68)</f>
        <v/>
      </c>
      <c r="H68" s="23">
        <f>SUMIFS(H$5:H$64,$E$5:$E$64,$E68)</f>
        <v/>
      </c>
      <c r="I68" s="23">
        <f>SUMIFS(I$5:I$64,$E$5:$E$64,$E68)</f>
        <v/>
      </c>
      <c r="J68" s="23">
        <f>SUMIFS(J$5:J$64,$E$5:$E$64,$E68)</f>
        <v/>
      </c>
      <c r="K68" s="23">
        <f>SUMIFS(K$5:K$64,$E$5:$E$64,$E68)</f>
        <v/>
      </c>
      <c r="L68" s="22" t="inlineStr">
        <is>
          <t>Scenario total across all source countries; not a separate official total.</t>
        </is>
      </c>
    </row>
    <row r="69" ht="25" customHeight="1">
      <c r="A69" s="29" t="inlineStr">
        <is>
          <t>Base Reconciliation Check</t>
        </is>
      </c>
      <c r="B69" s="29" t="n"/>
      <c r="C69" s="29" t="n"/>
      <c r="D69" s="29" t="n"/>
      <c r="E69" s="29" t="inlineStr">
        <is>
          <t>Check</t>
        </is>
      </c>
      <c r="F69" s="31">
        <f>F67-Country_Flows_2020_2025!E$5</f>
        <v/>
      </c>
      <c r="G69" s="31">
        <f>G67-Country_Flows_2020_2025!F$5</f>
        <v/>
      </c>
      <c r="H69" s="31">
        <f>H67-Country_Flows_2020_2025!G$5</f>
        <v/>
      </c>
      <c r="I69" s="31">
        <f>I67-Country_Flows_2020_2025!H$5</f>
        <v/>
      </c>
      <c r="J69" s="31">
        <f>J67-Country_Flows_2020_2025!I$5</f>
        <v/>
      </c>
      <c r="K69" s="31">
        <f>K67-Country_Flows_2020_2025!J$5</f>
        <v/>
      </c>
      <c r="L69" s="29" t="inlineStr">
        <is>
          <t>Base scenario should equal annual total control from Country_Flows_2020_2025.</t>
        </is>
      </c>
    </row>
  </sheetData>
  <autoFilter ref="A4:L69"/>
  <mergeCells count="2">
    <mergeCell ref="A2:L2"/>
    <mergeCell ref="A1:L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 fitToPage="0"/>
  </sheetPr>
  <dimension ref="A1:K10"/>
  <sheetViews>
    <sheetView showGridLines="1" view="normal" workbookViewId="0">
      <selection activeCell="A1" sqref="A1"/>
    </sheetView>
  </sheetViews>
  <sheetFormatPr baseColWidth="8" defaultRowHeight="15"/>
  <cols>
    <col width="15" customWidth="1" min="1" max="1"/>
    <col width="42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8" customWidth="1" min="8" max="8"/>
    <col width="14" customWidth="1" min="9" max="9"/>
    <col width="14" customWidth="1" min="10" max="10"/>
    <col width="58" customWidth="1" min="11" max="11"/>
  </cols>
  <sheetData>
    <row r="1" ht="25" customHeight="1">
      <c r="A1" s="20" t="inlineStr">
        <is>
          <t>Morocco Scenario Summary - 2020 to 2025</t>
        </is>
      </c>
    </row>
    <row r="2" ht="32" customHeight="1">
      <c r="A2" s="21" t="inlineStr">
        <is>
          <t>Aggregated downside/base/upside view linked to Country_Scenarios_2020_2025. Use this tab as the executive scenario bridge before projections.</t>
        </is>
      </c>
    </row>
    <row r="4" ht="25" customHeight="1">
      <c r="A4" s="3" t="inlineStr">
        <is>
          <t>Scenario</t>
        </is>
      </c>
      <c r="B4" s="3" t="inlineStr">
        <is>
          <t>Band Logic</t>
        </is>
      </c>
      <c r="C4" s="3" t="inlineStr">
        <is>
          <t>2020 (US$)</t>
        </is>
      </c>
      <c r="D4" s="3" t="inlineStr">
        <is>
          <t>2021 (US$)</t>
        </is>
      </c>
      <c r="E4" s="3" t="inlineStr">
        <is>
          <t>2022 (US$)</t>
        </is>
      </c>
      <c r="F4" s="3" t="inlineStr">
        <is>
          <t>2023 (US$)</t>
        </is>
      </c>
      <c r="G4" s="3" t="inlineStr">
        <is>
          <t>2024 (US$)</t>
        </is>
      </c>
      <c r="H4" s="3" t="inlineStr">
        <is>
          <t>2025 (US$)</t>
        </is>
      </c>
      <c r="I4" s="3" t="inlineStr">
        <is>
          <t>2020-2025 CAGR</t>
        </is>
      </c>
      <c r="J4" s="3" t="inlineStr">
        <is>
          <t>2025 Share vs Base</t>
        </is>
      </c>
      <c r="K4" s="3" t="inlineStr">
        <is>
          <t>Investor Interpretation</t>
        </is>
      </c>
    </row>
    <row r="5" ht="52" customHeight="1">
      <c r="A5" s="35" t="inlineStr">
        <is>
          <t>Downside</t>
        </is>
      </c>
      <c r="B5" s="18" t="inlineStr">
        <is>
          <t>Tier-adjusted lower corridor allocation: A -10%, B -18%, C -28%</t>
        </is>
      </c>
      <c r="C5" s="25">
        <f>Country_Scenarios_2020_2025!F66</f>
        <v/>
      </c>
      <c r="D5" s="25">
        <f>Country_Scenarios_2020_2025!G66</f>
        <v/>
      </c>
      <c r="E5" s="25">
        <f>Country_Scenarios_2020_2025!H66</f>
        <v/>
      </c>
      <c r="F5" s="25">
        <f>Country_Scenarios_2020_2025!I66</f>
        <v/>
      </c>
      <c r="G5" s="25">
        <f>Country_Scenarios_2020_2025!J66</f>
        <v/>
      </c>
      <c r="H5" s="25">
        <f>Country_Scenarios_2020_2025!K66</f>
        <v/>
      </c>
      <c r="I5" s="24">
        <f>IF(C5&gt;0,(H5/C5)^(1/5)-1,0)</f>
        <v/>
      </c>
      <c r="J5" s="24">
        <f>H5/H6</f>
        <v/>
      </c>
      <c r="K5" s="18" t="inlineStr">
        <is>
          <t>Lower corridor realization / weaker monetisation case</t>
        </is>
      </c>
    </row>
    <row r="6" ht="52" customHeight="1">
      <c r="A6" s="36" t="inlineStr">
        <is>
          <t>Base</t>
        </is>
      </c>
      <c r="B6" s="19" t="inlineStr">
        <is>
          <t>Country_Flows_2020_2025 allocation reconciled to Morocco annual totals</t>
        </is>
      </c>
      <c r="C6" s="27">
        <f>Country_Scenarios_2020_2025!F67</f>
        <v/>
      </c>
      <c r="D6" s="27">
        <f>Country_Scenarios_2020_2025!G67</f>
        <v/>
      </c>
      <c r="E6" s="27">
        <f>Country_Scenarios_2020_2025!H67</f>
        <v/>
      </c>
      <c r="F6" s="27">
        <f>Country_Scenarios_2020_2025!I67</f>
        <v/>
      </c>
      <c r="G6" s="27">
        <f>Country_Scenarios_2020_2025!J67</f>
        <v/>
      </c>
      <c r="H6" s="27">
        <f>Country_Scenarios_2020_2025!K67</f>
        <v/>
      </c>
      <c r="I6" s="26">
        <f>IF(C6&gt;0,(H6/C6)^(1/5)-1,0)</f>
        <v/>
      </c>
      <c r="J6" s="26">
        <f>H6/H6</f>
        <v/>
      </c>
      <c r="K6" s="19" t="inlineStr">
        <is>
          <t>Current planning baseline; best for next projection tab</t>
        </is>
      </c>
    </row>
    <row r="7" ht="52" customHeight="1">
      <c r="A7" s="37" t="inlineStr">
        <is>
          <t>Upside</t>
        </is>
      </c>
      <c r="B7" s="18" t="inlineStr">
        <is>
          <t>Tier-adjusted higher corridor allocation: A +10%, B +18%, C +28%</t>
        </is>
      </c>
      <c r="C7" s="25">
        <f>Country_Scenarios_2020_2025!F68</f>
        <v/>
      </c>
      <c r="D7" s="25">
        <f>Country_Scenarios_2020_2025!G68</f>
        <v/>
      </c>
      <c r="E7" s="25">
        <f>Country_Scenarios_2020_2025!H68</f>
        <v/>
      </c>
      <c r="F7" s="25">
        <f>Country_Scenarios_2020_2025!I68</f>
        <v/>
      </c>
      <c r="G7" s="25">
        <f>Country_Scenarios_2020_2025!J68</f>
        <v/>
      </c>
      <c r="H7" s="25">
        <f>Country_Scenarios_2020_2025!K68</f>
        <v/>
      </c>
      <c r="I7" s="24">
        <f>IF(C7&gt;0,(H7/C7)^(1/5)-1,0)</f>
        <v/>
      </c>
      <c r="J7" s="24">
        <f>H7/H6</f>
        <v/>
      </c>
      <c r="K7" s="18" t="inlineStr">
        <is>
          <t>Stronger corridor capture / higher monetisation case</t>
        </is>
      </c>
    </row>
    <row r="10" ht="32" customHeight="1">
      <c r="A10" s="33" t="inlineStr">
        <is>
          <t>Interpretation note: The base case intentionally reconciles to Morocco annual official/provisional totals. Downside and upside scenarios are not official totals; they represent uncertainty bands around corridor allocation and commercial monetisation potential. For valuation, use base as default and use downside/upside for sensitivity cases.</t>
        </is>
      </c>
      <c r="B10" s="15" t="n"/>
      <c r="C10" s="15" t="n"/>
      <c r="D10" s="15" t="n"/>
      <c r="E10" s="15" t="n"/>
      <c r="F10" s="15" t="n"/>
      <c r="G10" s="15" t="n"/>
      <c r="H10" s="15" t="n"/>
      <c r="I10" s="15" t="n"/>
      <c r="J10" s="15" t="n"/>
      <c r="K10" s="16" t="n"/>
    </row>
  </sheetData>
  <autoFilter ref="A4:K7"/>
  <mergeCells count="3">
    <mergeCell ref="A2:K2"/>
    <mergeCell ref="A1:K1"/>
    <mergeCell ref="A10:K10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 fitToPage="0"/>
  </sheetPr>
  <dimension ref="A1:S25"/>
  <sheetViews>
    <sheetView showGridLines="1" view="normal" workbookViewId="0">
      <selection activeCell="A1" sqref="A1"/>
    </sheetView>
  </sheetViews>
  <sheetFormatPr baseColWidth="8" defaultRowHeight="15"/>
  <cols>
    <col width="25" customWidth="1" min="1" max="1"/>
    <col width="10" customWidth="1" min="2" max="2"/>
    <col width="22" customWidth="1" min="3" max="3"/>
    <col width="17" customWidth="1" min="4" max="4"/>
    <col width="45" customWidth="1" min="5" max="5"/>
    <col width="58" customWidth="1" min="6" max="6"/>
    <col width="15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4" customWidth="1" min="14" max="14"/>
    <col width="14" customWidth="1" min="15" max="15"/>
    <col width="14" customWidth="1" min="16" max="16"/>
    <col width="14" customWidth="1" min="17" max="17"/>
    <col width="14" customWidth="1" min="18" max="18"/>
    <col width="14" customWidth="1" min="19" max="19"/>
  </cols>
  <sheetData>
    <row r="1" ht="24" customHeight="1">
      <c r="A1" s="20" t="inlineStr">
        <is>
          <t>Morocco Corridor Evidence Score - 2020 to 2025</t>
        </is>
      </c>
    </row>
    <row r="2" ht="24" customHeight="1">
      <c r="A2" s="21" t="inlineStr">
        <is>
          <t>Evidence-weighted corridor scoring engine. Base score and annual adjustments produce weighted shares used by Reconciled_Country_Flows.</t>
        </is>
      </c>
    </row>
    <row r="3" ht="24" customHeight="1"/>
    <row r="4" ht="24" customHeight="1">
      <c r="A4" s="3" t="inlineStr">
        <is>
          <t>Source Country</t>
        </is>
      </c>
      <c r="B4" s="3" t="inlineStr">
        <is>
          <t>ISO3</t>
        </is>
      </c>
      <c r="C4" s="3" t="inlineStr">
        <is>
          <t>Region Group</t>
        </is>
      </c>
      <c r="D4" s="3" t="inlineStr">
        <is>
          <t>Data Status</t>
        </is>
      </c>
      <c r="E4" s="3" t="inlineStr">
        <is>
          <t>Primary Reference</t>
        </is>
      </c>
      <c r="F4" s="3" t="inlineStr">
        <is>
          <t>Disclosure Notes</t>
        </is>
      </c>
      <c r="G4" s="3" t="inlineStr">
        <is>
          <t>Base Evidence Score (0-1000)</t>
        </is>
      </c>
      <c r="H4" s="3" t="inlineStr">
        <is>
          <t>2020 Adj</t>
        </is>
      </c>
      <c r="I4" s="3" t="inlineStr">
        <is>
          <t>2021 Adj</t>
        </is>
      </c>
      <c r="J4" s="3" t="inlineStr">
        <is>
          <t>2022 Adj</t>
        </is>
      </c>
      <c r="K4" s="3" t="inlineStr">
        <is>
          <t>2023 Adj</t>
        </is>
      </c>
      <c r="L4" s="3" t="inlineStr">
        <is>
          <t>2024 Adj</t>
        </is>
      </c>
      <c r="M4" s="3" t="inlineStr">
        <is>
          <t>2025 Adj</t>
        </is>
      </c>
      <c r="N4" s="3" t="inlineStr">
        <is>
          <t>2020 Weighted</t>
        </is>
      </c>
      <c r="O4" s="3" t="inlineStr">
        <is>
          <t>2021 Weighted</t>
        </is>
      </c>
      <c r="P4" s="3" t="inlineStr">
        <is>
          <t>2022 Weighted</t>
        </is>
      </c>
      <c r="Q4" s="3" t="inlineStr">
        <is>
          <t>2023 Weighted</t>
        </is>
      </c>
      <c r="R4" s="3" t="inlineStr">
        <is>
          <t>2024 Weighted</t>
        </is>
      </c>
      <c r="S4" s="3" t="inlineStr">
        <is>
          <t>2025 Weighted</t>
        </is>
      </c>
    </row>
    <row r="5" ht="46" customHeight="1">
      <c r="A5" s="18" t="inlineStr">
        <is>
          <t>France</t>
        </is>
      </c>
      <c r="B5" s="18" t="inlineStr">
        <is>
          <t>FRA</t>
        </is>
      </c>
      <c r="C5" s="18" t="inlineStr">
        <is>
          <t>Western Europe Core</t>
        </is>
      </c>
      <c r="D5" s="18" t="inlineStr">
        <is>
          <t>Disclosed anchor</t>
        </is>
      </c>
      <c r="E5" s="18" t="inlineStr">
        <is>
          <t>OECD 2024, based on Office des Changes 2023 origin shares</t>
        </is>
      </c>
      <c r="F5" s="18" t="inlineStr">
        <is>
          <t>OECD / Office des Changes disclosed 2023 share; primary Morocco diaspora corridor</t>
        </is>
      </c>
      <c r="G5" s="38" t="n">
        <v>315</v>
      </c>
      <c r="H5" s="38" t="n">
        <v>1.047619047619048</v>
      </c>
      <c r="I5" s="38" t="n">
        <v>1.015873015873016</v>
      </c>
      <c r="J5" s="38" t="n">
        <v>1</v>
      </c>
      <c r="K5" s="38" t="n">
        <v>0.9841269841269841</v>
      </c>
      <c r="L5" s="38" t="n">
        <v>1</v>
      </c>
      <c r="M5" s="38" t="n">
        <v>1</v>
      </c>
      <c r="N5" s="38">
        <f>$G5*H5</f>
        <v/>
      </c>
      <c r="O5" s="38">
        <f>$G5*I5</f>
        <v/>
      </c>
      <c r="P5" s="38">
        <f>$G5*J5</f>
        <v/>
      </c>
      <c r="Q5" s="38">
        <f>$G5*K5</f>
        <v/>
      </c>
      <c r="R5" s="38">
        <f>$G5*L5</f>
        <v/>
      </c>
      <c r="S5" s="38">
        <f>$G5*M5</f>
        <v/>
      </c>
    </row>
    <row r="6" ht="46" customHeight="1">
      <c r="A6" s="19" t="inlineStr">
        <is>
          <t>Spain</t>
        </is>
      </c>
      <c r="B6" s="19" t="inlineStr">
        <is>
          <t>ESP</t>
        </is>
      </c>
      <c r="C6" s="19" t="inlineStr">
        <is>
          <t>Western Europe Core</t>
        </is>
      </c>
      <c r="D6" s="19" t="inlineStr">
        <is>
          <t>Disclosed anchor</t>
        </is>
      </c>
      <c r="E6" s="19" t="inlineStr">
        <is>
          <t>OECD 2024, based on Office des Changes 2023 origin shares</t>
        </is>
      </c>
      <c r="F6" s="19" t="inlineStr">
        <is>
          <t>OECD / Office des Changes disclosed 2023 share; strategic near-shore corridor</t>
        </is>
      </c>
      <c r="G6" s="39" t="n">
        <v>130</v>
      </c>
      <c r="H6" s="39" t="n">
        <v>0.923076923076923</v>
      </c>
      <c r="I6" s="39" t="n">
        <v>0.9615384615384615</v>
      </c>
      <c r="J6" s="39" t="n">
        <v>1</v>
      </c>
      <c r="K6" s="39" t="n">
        <v>1</v>
      </c>
      <c r="L6" s="39" t="n">
        <v>1</v>
      </c>
      <c r="M6" s="39" t="n">
        <v>1</v>
      </c>
      <c r="N6" s="39">
        <f>$G6*H6</f>
        <v/>
      </c>
      <c r="O6" s="39">
        <f>$G6*I6</f>
        <v/>
      </c>
      <c r="P6" s="39">
        <f>$G6*J6</f>
        <v/>
      </c>
      <c r="Q6" s="39">
        <f>$G6*K6</f>
        <v/>
      </c>
      <c r="R6" s="39">
        <f>$G6*L6</f>
        <v/>
      </c>
      <c r="S6" s="39">
        <f>$G6*M6</f>
        <v/>
      </c>
    </row>
    <row r="7" ht="46" customHeight="1">
      <c r="A7" s="18" t="inlineStr">
        <is>
          <t>Italy</t>
        </is>
      </c>
      <c r="B7" s="18" t="inlineStr">
        <is>
          <t>ITA</t>
        </is>
      </c>
      <c r="C7" s="18" t="inlineStr">
        <is>
          <t>Western Europe Core</t>
        </is>
      </c>
      <c r="D7" s="18" t="inlineStr">
        <is>
          <t>Disclosed anchor</t>
        </is>
      </c>
      <c r="E7" s="18" t="inlineStr">
        <is>
          <t>OECD 2024, based on Office des Changes 2023 origin shares</t>
        </is>
      </c>
      <c r="F7" s="18" t="inlineStr">
        <is>
          <t>OECD / Office des Changes disclosed 2023 share; major Western Europe corridor</t>
        </is>
      </c>
      <c r="G7" s="38" t="n">
        <v>88</v>
      </c>
      <c r="H7" s="38" t="n">
        <v>1.079545454545455</v>
      </c>
      <c r="I7" s="38" t="n">
        <v>1.045454545454545</v>
      </c>
      <c r="J7" s="38" t="n">
        <v>1.022727272727273</v>
      </c>
      <c r="K7" s="38" t="n">
        <v>1.022727272727273</v>
      </c>
      <c r="L7" s="38" t="n">
        <v>1.022727272727273</v>
      </c>
      <c r="M7" s="38" t="n">
        <v>1</v>
      </c>
      <c r="N7" s="38">
        <f>$G7*H7</f>
        <v/>
      </c>
      <c r="O7" s="38">
        <f>$G7*I7</f>
        <v/>
      </c>
      <c r="P7" s="38">
        <f>$G7*J7</f>
        <v/>
      </c>
      <c r="Q7" s="38">
        <f>$G7*K7</f>
        <v/>
      </c>
      <c r="R7" s="38">
        <f>$G7*L7</f>
        <v/>
      </c>
      <c r="S7" s="38">
        <f>$G7*M7</f>
        <v/>
      </c>
    </row>
    <row r="8" ht="46" customHeight="1">
      <c r="A8" s="19" t="inlineStr">
        <is>
          <t>Belgium</t>
        </is>
      </c>
      <c r="B8" s="19" t="inlineStr">
        <is>
          <t>BEL</t>
        </is>
      </c>
      <c r="C8" s="19" t="inlineStr">
        <is>
          <t>Western Europe Long Tail</t>
        </is>
      </c>
      <c r="D8" s="19" t="inlineStr">
        <is>
          <t>Regional proxy</t>
        </is>
      </c>
      <c r="E8" s="19" t="inlineStr">
        <is>
          <t>OECD / Oxford Handbook Western Europe diaspora-remittance structure</t>
        </is>
      </c>
      <c r="F8" s="19" t="inlineStr">
        <is>
          <t>Western Europe diaspora concentration; residual allocation within 62.3% Europe anchor</t>
        </is>
      </c>
      <c r="G8" s="39" t="n">
        <v>55</v>
      </c>
      <c r="H8" s="39" t="n">
        <v>1</v>
      </c>
      <c r="I8" s="39" t="n">
        <v>1</v>
      </c>
      <c r="J8" s="39" t="n">
        <v>1</v>
      </c>
      <c r="K8" s="39" t="n">
        <v>1</v>
      </c>
      <c r="L8" s="39" t="n">
        <v>1</v>
      </c>
      <c r="M8" s="39" t="n">
        <v>1</v>
      </c>
      <c r="N8" s="39">
        <f>$G8*H8</f>
        <v/>
      </c>
      <c r="O8" s="39">
        <f>$G8*I8</f>
        <v/>
      </c>
      <c r="P8" s="39">
        <f>$G8*J8</f>
        <v/>
      </c>
      <c r="Q8" s="39">
        <f>$G8*K8</f>
        <v/>
      </c>
      <c r="R8" s="39">
        <f>$G8*L8</f>
        <v/>
      </c>
      <c r="S8" s="39">
        <f>$G8*M8</f>
        <v/>
      </c>
    </row>
    <row r="9" ht="46" customHeight="1">
      <c r="A9" s="18" t="inlineStr">
        <is>
          <t>Netherlands</t>
        </is>
      </c>
      <c r="B9" s="18" t="inlineStr">
        <is>
          <t>NLD</t>
        </is>
      </c>
      <c r="C9" s="18" t="inlineStr">
        <is>
          <t>Western Europe Long Tail</t>
        </is>
      </c>
      <c r="D9" s="18" t="inlineStr">
        <is>
          <t>Regional proxy</t>
        </is>
      </c>
      <c r="E9" s="18" t="inlineStr">
        <is>
          <t>OECD / Oxford Handbook Western Europe diaspora-remittance structure</t>
        </is>
      </c>
      <c r="F9" s="18" t="inlineStr">
        <is>
          <t>Western Europe diaspora concentration; residual allocation within 62.3% Europe anchor</t>
        </is>
      </c>
      <c r="G9" s="38" t="n">
        <v>34</v>
      </c>
      <c r="H9" s="38" t="n">
        <v>1.058823529411764</v>
      </c>
      <c r="I9" s="38" t="n">
        <v>1.058823529411764</v>
      </c>
      <c r="J9" s="38" t="n">
        <v>1.029411764705882</v>
      </c>
      <c r="K9" s="38" t="n">
        <v>1.029411764705882</v>
      </c>
      <c r="L9" s="38" t="n">
        <v>1</v>
      </c>
      <c r="M9" s="38" t="n">
        <v>1</v>
      </c>
      <c r="N9" s="38">
        <f>$G9*H9</f>
        <v/>
      </c>
      <c r="O9" s="38">
        <f>$G9*I9</f>
        <v/>
      </c>
      <c r="P9" s="38">
        <f>$G9*J9</f>
        <v/>
      </c>
      <c r="Q9" s="38">
        <f>$G9*K9</f>
        <v/>
      </c>
      <c r="R9" s="38">
        <f>$G9*L9</f>
        <v/>
      </c>
      <c r="S9" s="38">
        <f>$G9*M9</f>
        <v/>
      </c>
    </row>
    <row r="10" ht="46" customHeight="1">
      <c r="A10" s="19" t="inlineStr">
        <is>
          <t>Germany</t>
        </is>
      </c>
      <c r="B10" s="19" t="inlineStr">
        <is>
          <t>DEU</t>
        </is>
      </c>
      <c r="C10" s="19" t="inlineStr">
        <is>
          <t>Western Europe Long Tail</t>
        </is>
      </c>
      <c r="D10" s="19" t="inlineStr">
        <is>
          <t>Regional proxy</t>
        </is>
      </c>
      <c r="E10" s="19" t="inlineStr">
        <is>
          <t>OECD / Oxford Handbook Western Europe diaspora-remittance structure</t>
        </is>
      </c>
      <c r="F10" s="19" t="inlineStr">
        <is>
          <t>Western Europe diaspora concentration; residual allocation within 62.3% Europe anchor</t>
        </is>
      </c>
      <c r="G10" s="39" t="n">
        <v>30</v>
      </c>
      <c r="H10" s="39" t="n">
        <v>1</v>
      </c>
      <c r="I10" s="39" t="n">
        <v>1</v>
      </c>
      <c r="J10" s="39" t="n">
        <v>1</v>
      </c>
      <c r="K10" s="39" t="n">
        <v>1</v>
      </c>
      <c r="L10" s="39" t="n">
        <v>1</v>
      </c>
      <c r="M10" s="39" t="n">
        <v>1</v>
      </c>
      <c r="N10" s="39">
        <f>$G10*H10</f>
        <v/>
      </c>
      <c r="O10" s="39">
        <f>$G10*I10</f>
        <v/>
      </c>
      <c r="P10" s="39">
        <f>$G10*J10</f>
        <v/>
      </c>
      <c r="Q10" s="39">
        <f>$G10*K10</f>
        <v/>
      </c>
      <c r="R10" s="39">
        <f>$G10*L10</f>
        <v/>
      </c>
      <c r="S10" s="39">
        <f>$G10*M10</f>
        <v/>
      </c>
    </row>
    <row r="11" ht="46" customHeight="1">
      <c r="A11" s="18" t="inlineStr">
        <is>
          <t>United Kingdom</t>
        </is>
      </c>
      <c r="B11" s="18" t="inlineStr">
        <is>
          <t>GBR</t>
        </is>
      </c>
      <c r="C11" s="18" t="inlineStr">
        <is>
          <t>UK / OECD</t>
        </is>
      </c>
      <c r="D11" s="18" t="inlineStr">
        <is>
          <t>Estimated proxy</t>
        </is>
      </c>
      <c r="E11" s="18" t="inlineStr">
        <is>
          <t>OECD / Oxford Handbook Western Europe diaspora-remittance structure</t>
        </is>
      </c>
      <c r="F11" s="18" t="inlineStr">
        <is>
          <t>OECD / diaspora proxy; lower disclosed corridor confidence</t>
        </is>
      </c>
      <c r="G11" s="38" t="n">
        <v>26</v>
      </c>
      <c r="H11" s="38" t="n">
        <v>0.9615384615384617</v>
      </c>
      <c r="I11" s="38" t="n">
        <v>1</v>
      </c>
      <c r="J11" s="38" t="n">
        <v>1</v>
      </c>
      <c r="K11" s="38" t="n">
        <v>1</v>
      </c>
      <c r="L11" s="38" t="n">
        <v>1</v>
      </c>
      <c r="M11" s="38" t="n">
        <v>1</v>
      </c>
      <c r="N11" s="38">
        <f>$G11*H11</f>
        <v/>
      </c>
      <c r="O11" s="38">
        <f>$G11*I11</f>
        <v/>
      </c>
      <c r="P11" s="38">
        <f>$G11*J11</f>
        <v/>
      </c>
      <c r="Q11" s="38">
        <f>$G11*K11</f>
        <v/>
      </c>
      <c r="R11" s="38">
        <f>$G11*L11</f>
        <v/>
      </c>
      <c r="S11" s="38">
        <f>$G11*M11</f>
        <v/>
      </c>
    </row>
    <row r="12" ht="46" customHeight="1">
      <c r="A12" s="19" t="inlineStr">
        <is>
          <t>United States</t>
        </is>
      </c>
      <c r="B12" s="19" t="inlineStr">
        <is>
          <t>USA</t>
        </is>
      </c>
      <c r="C12" s="19" t="inlineStr">
        <is>
          <t>North America</t>
        </is>
      </c>
      <c r="D12" s="19" t="inlineStr">
        <is>
          <t>Estimated proxy</t>
        </is>
      </c>
      <c r="E12" s="19" t="inlineStr">
        <is>
          <t>Diaspora / high-income sender proxy; reconcile to Morocco official totals</t>
        </is>
      </c>
      <c r="F12" s="19" t="inlineStr">
        <is>
          <t>Diaspora and high-income source proxy; no direct annual disclosure found</t>
        </is>
      </c>
      <c r="G12" s="39" t="n">
        <v>26</v>
      </c>
      <c r="H12" s="39" t="n">
        <v>0.8461538461538461</v>
      </c>
      <c r="I12" s="39" t="n">
        <v>0.8846153846153847</v>
      </c>
      <c r="J12" s="39" t="n">
        <v>0.9230769230769231</v>
      </c>
      <c r="K12" s="39" t="n">
        <v>0.9230769230769231</v>
      </c>
      <c r="L12" s="39" t="n">
        <v>0.9615384615384617</v>
      </c>
      <c r="M12" s="39" t="n">
        <v>1</v>
      </c>
      <c r="N12" s="39">
        <f>$G12*H12</f>
        <v/>
      </c>
      <c r="O12" s="39">
        <f>$G12*I12</f>
        <v/>
      </c>
      <c r="P12" s="39">
        <f>$G12*J12</f>
        <v/>
      </c>
      <c r="Q12" s="39">
        <f>$G12*K12</f>
        <v/>
      </c>
      <c r="R12" s="39">
        <f>$G12*L12</f>
        <v/>
      </c>
      <c r="S12" s="39">
        <f>$G12*M12</f>
        <v/>
      </c>
    </row>
    <row r="13" ht="46" customHeight="1">
      <c r="A13" s="18" t="inlineStr">
        <is>
          <t>Canada</t>
        </is>
      </c>
      <c r="B13" s="18" t="inlineStr">
        <is>
          <t>CAN</t>
        </is>
      </c>
      <c r="C13" s="18" t="inlineStr">
        <is>
          <t>North America</t>
        </is>
      </c>
      <c r="D13" s="18" t="inlineStr">
        <is>
          <t>Estimated proxy</t>
        </is>
      </c>
      <c r="E13" s="18" t="inlineStr">
        <is>
          <t>Diaspora / high-income sender proxy; reconcile to Morocco official totals</t>
        </is>
      </c>
      <c r="F13" s="18" t="inlineStr">
        <is>
          <t>Diaspora and high-income source proxy; no direct annual disclosure found</t>
        </is>
      </c>
      <c r="G13" s="38" t="n">
        <v>23</v>
      </c>
      <c r="H13" s="38" t="n">
        <v>0.8260869565217391</v>
      </c>
      <c r="I13" s="38" t="n">
        <v>0.8695652173913044</v>
      </c>
      <c r="J13" s="38" t="n">
        <v>0.9130434782608696</v>
      </c>
      <c r="K13" s="38" t="n">
        <v>0.9130434782608696</v>
      </c>
      <c r="L13" s="38" t="n">
        <v>0.9565217391304347</v>
      </c>
      <c r="M13" s="38" t="n">
        <v>1</v>
      </c>
      <c r="N13" s="38">
        <f>$G13*H13</f>
        <v/>
      </c>
      <c r="O13" s="38">
        <f>$G13*I13</f>
        <v/>
      </c>
      <c r="P13" s="38">
        <f>$G13*J13</f>
        <v/>
      </c>
      <c r="Q13" s="38">
        <f>$G13*K13</f>
        <v/>
      </c>
      <c r="R13" s="38">
        <f>$G13*L13</f>
        <v/>
      </c>
      <c r="S13" s="38">
        <f>$G13*M13</f>
        <v/>
      </c>
    </row>
    <row r="14" ht="46" customHeight="1">
      <c r="A14" s="19" t="inlineStr">
        <is>
          <t>United Arab Emirates</t>
        </is>
      </c>
      <c r="B14" s="19" t="inlineStr">
        <is>
          <t>ARE</t>
        </is>
      </c>
      <c r="C14" s="19" t="inlineStr">
        <is>
          <t>GCC / MENA</t>
        </is>
      </c>
      <c r="D14" s="19" t="inlineStr">
        <is>
          <t>Regional proxy</t>
        </is>
      </c>
      <c r="E14" s="19" t="inlineStr">
        <is>
          <t>GCC/MENA diaspora and corridor proxy; reconcile to Morocco official totals</t>
        </is>
      </c>
      <c r="F14" s="19" t="inlineStr">
        <is>
          <t>Gulf region proxy; Morocco sources identify Gulf as second source region after Europe</t>
        </is>
      </c>
      <c r="G14" s="39" t="n">
        <v>36</v>
      </c>
      <c r="H14" s="39" t="n">
        <v>0.888888888888889</v>
      </c>
      <c r="I14" s="39" t="n">
        <v>0.9166666666666667</v>
      </c>
      <c r="J14" s="39" t="n">
        <v>0.9444444444444445</v>
      </c>
      <c r="K14" s="39" t="n">
        <v>0.9444444444444445</v>
      </c>
      <c r="L14" s="39" t="n">
        <v>0.9722222222222224</v>
      </c>
      <c r="M14" s="39" t="n">
        <v>1</v>
      </c>
      <c r="N14" s="39">
        <f>$G14*H14</f>
        <v/>
      </c>
      <c r="O14" s="39">
        <f>$G14*I14</f>
        <v/>
      </c>
      <c r="P14" s="39">
        <f>$G14*J14</f>
        <v/>
      </c>
      <c r="Q14" s="39">
        <f>$G14*K14</f>
        <v/>
      </c>
      <c r="R14" s="39">
        <f>$G14*L14</f>
        <v/>
      </c>
      <c r="S14" s="39">
        <f>$G14*M14</f>
        <v/>
      </c>
    </row>
    <row r="15" ht="46" customHeight="1">
      <c r="A15" s="18" t="inlineStr">
        <is>
          <t>Saudi Arabia</t>
        </is>
      </c>
      <c r="B15" s="18" t="inlineStr">
        <is>
          <t>SAU</t>
        </is>
      </c>
      <c r="C15" s="18" t="inlineStr">
        <is>
          <t>GCC / MENA</t>
        </is>
      </c>
      <c r="D15" s="18" t="inlineStr">
        <is>
          <t>Regional proxy</t>
        </is>
      </c>
      <c r="E15" s="18" t="inlineStr">
        <is>
          <t>GCC/MENA diaspora and corridor proxy; reconcile to Morocco official totals</t>
        </is>
      </c>
      <c r="F15" s="18" t="inlineStr">
        <is>
          <t>Gulf region proxy; Morocco sources identify Gulf as second source region after Europe</t>
        </is>
      </c>
      <c r="G15" s="38" t="n">
        <v>34</v>
      </c>
      <c r="H15" s="38" t="n">
        <v>0.8823529411764705</v>
      </c>
      <c r="I15" s="38" t="n">
        <v>0.9117647058823529</v>
      </c>
      <c r="J15" s="38" t="n">
        <v>0.9411764705882353</v>
      </c>
      <c r="K15" s="38" t="n">
        <v>0.9411764705882353</v>
      </c>
      <c r="L15" s="38" t="n">
        <v>0.9705882352941176</v>
      </c>
      <c r="M15" s="38" t="n">
        <v>1</v>
      </c>
      <c r="N15" s="38">
        <f>$G15*H15</f>
        <v/>
      </c>
      <c r="O15" s="38">
        <f>$G15*I15</f>
        <v/>
      </c>
      <c r="P15" s="38">
        <f>$G15*J15</f>
        <v/>
      </c>
      <c r="Q15" s="38">
        <f>$G15*K15</f>
        <v/>
      </c>
      <c r="R15" s="38">
        <f>$G15*L15</f>
        <v/>
      </c>
      <c r="S15" s="38">
        <f>$G15*M15</f>
        <v/>
      </c>
    </row>
    <row r="16" ht="46" customHeight="1">
      <c r="A16" s="19" t="inlineStr">
        <is>
          <t>Qatar</t>
        </is>
      </c>
      <c r="B16" s="19" t="inlineStr">
        <is>
          <t>QAT</t>
        </is>
      </c>
      <c r="C16" s="19" t="inlineStr">
        <is>
          <t>GCC / MENA</t>
        </is>
      </c>
      <c r="D16" s="19" t="inlineStr">
        <is>
          <t>Estimated proxy</t>
        </is>
      </c>
      <c r="E16" s="19" t="inlineStr">
        <is>
          <t>GCC/MENA diaspora and corridor proxy; reconcile to Morocco official totals</t>
        </is>
      </c>
      <c r="F16" s="19" t="inlineStr">
        <is>
          <t>Gulf region proxy</t>
        </is>
      </c>
      <c r="G16" s="39" t="n">
        <v>12</v>
      </c>
      <c r="H16" s="39" t="n">
        <v>1</v>
      </c>
      <c r="I16" s="39" t="n">
        <v>1</v>
      </c>
      <c r="J16" s="39" t="n">
        <v>1</v>
      </c>
      <c r="K16" s="39" t="n">
        <v>1</v>
      </c>
      <c r="L16" s="39" t="n">
        <v>1</v>
      </c>
      <c r="M16" s="39" t="n">
        <v>1</v>
      </c>
      <c r="N16" s="39">
        <f>$G16*H16</f>
        <v/>
      </c>
      <c r="O16" s="39">
        <f>$G16*I16</f>
        <v/>
      </c>
      <c r="P16" s="39">
        <f>$G16*J16</f>
        <v/>
      </c>
      <c r="Q16" s="39">
        <f>$G16*K16</f>
        <v/>
      </c>
      <c r="R16" s="39">
        <f>$G16*L16</f>
        <v/>
      </c>
      <c r="S16" s="39">
        <f>$G16*M16</f>
        <v/>
      </c>
    </row>
    <row r="17" ht="46" customHeight="1">
      <c r="A17" s="18" t="inlineStr">
        <is>
          <t>Kuwait</t>
        </is>
      </c>
      <c r="B17" s="18" t="inlineStr">
        <is>
          <t>KWT</t>
        </is>
      </c>
      <c r="C17" s="18" t="inlineStr">
        <is>
          <t>GCC / MENA</t>
        </is>
      </c>
      <c r="D17" s="18" t="inlineStr">
        <is>
          <t>Estimated proxy</t>
        </is>
      </c>
      <c r="E17" s="18" t="inlineStr">
        <is>
          <t>GCC/MENA diaspora and corridor proxy; reconcile to Morocco official totals</t>
        </is>
      </c>
      <c r="F17" s="18" t="inlineStr">
        <is>
          <t>Gulf region proxy</t>
        </is>
      </c>
      <c r="G17" s="38" t="n">
        <v>10</v>
      </c>
      <c r="H17" s="38" t="n">
        <v>1</v>
      </c>
      <c r="I17" s="38" t="n">
        <v>1</v>
      </c>
      <c r="J17" s="38" t="n">
        <v>1</v>
      </c>
      <c r="K17" s="38" t="n">
        <v>1</v>
      </c>
      <c r="L17" s="38" t="n">
        <v>1</v>
      </c>
      <c r="M17" s="38" t="n">
        <v>1</v>
      </c>
      <c r="N17" s="38">
        <f>$G17*H17</f>
        <v/>
      </c>
      <c r="O17" s="38">
        <f>$G17*I17</f>
        <v/>
      </c>
      <c r="P17" s="38">
        <f>$G17*J17</f>
        <v/>
      </c>
      <c r="Q17" s="38">
        <f>$G17*K17</f>
        <v/>
      </c>
      <c r="R17" s="38">
        <f>$G17*L17</f>
        <v/>
      </c>
      <c r="S17" s="38">
        <f>$G17*M17</f>
        <v/>
      </c>
    </row>
    <row r="18" ht="46" customHeight="1">
      <c r="A18" s="19" t="inlineStr">
        <is>
          <t>Bahrain</t>
        </is>
      </c>
      <c r="B18" s="19" t="inlineStr">
        <is>
          <t>BHR</t>
        </is>
      </c>
      <c r="C18" s="19" t="inlineStr">
        <is>
          <t>GCC / MENA</t>
        </is>
      </c>
      <c r="D18" s="19" t="inlineStr">
        <is>
          <t>Estimated proxy</t>
        </is>
      </c>
      <c r="E18" s="19" t="inlineStr">
        <is>
          <t>GCC/MENA diaspora and corridor proxy; reconcile to Morocco official totals</t>
        </is>
      </c>
      <c r="F18" s="19" t="inlineStr">
        <is>
          <t>Gulf region proxy</t>
        </is>
      </c>
      <c r="G18" s="39" t="n">
        <v>4</v>
      </c>
      <c r="H18" s="39" t="n">
        <v>1</v>
      </c>
      <c r="I18" s="39" t="n">
        <v>1</v>
      </c>
      <c r="J18" s="39" t="n">
        <v>1</v>
      </c>
      <c r="K18" s="39" t="n">
        <v>1</v>
      </c>
      <c r="L18" s="39" t="n">
        <v>1</v>
      </c>
      <c r="M18" s="39" t="n">
        <v>1</v>
      </c>
      <c r="N18" s="39">
        <f>$G18*H18</f>
        <v/>
      </c>
      <c r="O18" s="39">
        <f>$G18*I18</f>
        <v/>
      </c>
      <c r="P18" s="39">
        <f>$G18*J18</f>
        <v/>
      </c>
      <c r="Q18" s="39">
        <f>$G18*K18</f>
        <v/>
      </c>
      <c r="R18" s="39">
        <f>$G18*L18</f>
        <v/>
      </c>
      <c r="S18" s="39">
        <f>$G18*M18</f>
        <v/>
      </c>
    </row>
    <row r="19" ht="46" customHeight="1">
      <c r="A19" s="18" t="inlineStr">
        <is>
          <t>Oman</t>
        </is>
      </c>
      <c r="B19" s="18" t="inlineStr">
        <is>
          <t>OMN</t>
        </is>
      </c>
      <c r="C19" s="18" t="inlineStr">
        <is>
          <t>GCC / MENA</t>
        </is>
      </c>
      <c r="D19" s="18" t="inlineStr">
        <is>
          <t>Estimated proxy</t>
        </is>
      </c>
      <c r="E19" s="18" t="inlineStr">
        <is>
          <t>GCC/MENA diaspora and corridor proxy; reconcile to Morocco official totals</t>
        </is>
      </c>
      <c r="F19" s="18" t="inlineStr">
        <is>
          <t>Gulf region proxy</t>
        </is>
      </c>
      <c r="G19" s="38" t="n">
        <v>4</v>
      </c>
      <c r="H19" s="38" t="n">
        <v>1</v>
      </c>
      <c r="I19" s="38" t="n">
        <v>1</v>
      </c>
      <c r="J19" s="38" t="n">
        <v>1</v>
      </c>
      <c r="K19" s="38" t="n">
        <v>1</v>
      </c>
      <c r="L19" s="38" t="n">
        <v>1</v>
      </c>
      <c r="M19" s="38" t="n">
        <v>1</v>
      </c>
      <c r="N19" s="38">
        <f>$G19*H19</f>
        <v/>
      </c>
      <c r="O19" s="38">
        <f>$G19*I19</f>
        <v/>
      </c>
      <c r="P19" s="38">
        <f>$G19*J19</f>
        <v/>
      </c>
      <c r="Q19" s="38">
        <f>$G19*K19</f>
        <v/>
      </c>
      <c r="R19" s="38">
        <f>$G19*L19</f>
        <v/>
      </c>
      <c r="S19" s="38">
        <f>$G19*M19</f>
        <v/>
      </c>
    </row>
    <row r="20" ht="46" customHeight="1">
      <c r="A20" s="19" t="inlineStr">
        <is>
          <t>Portugal</t>
        </is>
      </c>
      <c r="B20" s="19" t="inlineStr">
        <is>
          <t>PRT</t>
        </is>
      </c>
      <c r="C20" s="19" t="inlineStr">
        <is>
          <t>Western Europe Long Tail</t>
        </is>
      </c>
      <c r="D20" s="19" t="inlineStr">
        <is>
          <t>Estimated proxy</t>
        </is>
      </c>
      <c r="E20" s="19" t="inlineStr">
        <is>
          <t>OECD / Oxford Handbook Western Europe diaspora-remittance structure</t>
        </is>
      </c>
      <c r="F20" s="19" t="inlineStr">
        <is>
          <t>Iberia / EU proxy corridor</t>
        </is>
      </c>
      <c r="G20" s="39" t="n">
        <v>11</v>
      </c>
      <c r="H20" s="39" t="n">
        <v>0.9090909090909092</v>
      </c>
      <c r="I20" s="39" t="n">
        <v>1</v>
      </c>
      <c r="J20" s="39" t="n">
        <v>1</v>
      </c>
      <c r="K20" s="39" t="n">
        <v>1</v>
      </c>
      <c r="L20" s="39" t="n">
        <v>1</v>
      </c>
      <c r="M20" s="39" t="n">
        <v>1</v>
      </c>
      <c r="N20" s="39">
        <f>$G20*H20</f>
        <v/>
      </c>
      <c r="O20" s="39">
        <f>$G20*I20</f>
        <v/>
      </c>
      <c r="P20" s="39">
        <f>$G20*J20</f>
        <v/>
      </c>
      <c r="Q20" s="39">
        <f>$G20*K20</f>
        <v/>
      </c>
      <c r="R20" s="39">
        <f>$G20*L20</f>
        <v/>
      </c>
      <c r="S20" s="39">
        <f>$G20*M20</f>
        <v/>
      </c>
    </row>
    <row r="21" ht="46" customHeight="1">
      <c r="A21" s="18" t="inlineStr">
        <is>
          <t>Switzerland</t>
        </is>
      </c>
      <c r="B21" s="18" t="inlineStr">
        <is>
          <t>CHE</t>
        </is>
      </c>
      <c r="C21" s="18" t="inlineStr">
        <is>
          <t>Western Europe Long Tail</t>
        </is>
      </c>
      <c r="D21" s="18" t="inlineStr">
        <is>
          <t>Estimated proxy</t>
        </is>
      </c>
      <c r="E21" s="18" t="inlineStr">
        <is>
          <t>OECD / Oxford Handbook Western Europe diaspora-remittance structure</t>
        </is>
      </c>
      <c r="F21" s="18" t="inlineStr">
        <is>
          <t>Western Europe high-income proxy</t>
        </is>
      </c>
      <c r="G21" s="38" t="n">
        <v>10</v>
      </c>
      <c r="H21" s="38" t="n">
        <v>1</v>
      </c>
      <c r="I21" s="38" t="n">
        <v>1</v>
      </c>
      <c r="J21" s="38" t="n">
        <v>1</v>
      </c>
      <c r="K21" s="38" t="n">
        <v>1</v>
      </c>
      <c r="L21" s="38" t="n">
        <v>1</v>
      </c>
      <c r="M21" s="38" t="n">
        <v>1</v>
      </c>
      <c r="N21" s="38">
        <f>$G21*H21</f>
        <v/>
      </c>
      <c r="O21" s="38">
        <f>$G21*I21</f>
        <v/>
      </c>
      <c r="P21" s="38">
        <f>$G21*J21</f>
        <v/>
      </c>
      <c r="Q21" s="38">
        <f>$G21*K21</f>
        <v/>
      </c>
      <c r="R21" s="38">
        <f>$G21*L21</f>
        <v/>
      </c>
      <c r="S21" s="38">
        <f>$G21*M21</f>
        <v/>
      </c>
    </row>
    <row r="22" ht="46" customHeight="1">
      <c r="A22" s="19" t="inlineStr">
        <is>
          <t>Other Western Europe</t>
        </is>
      </c>
      <c r="B22" s="19" t="inlineStr">
        <is>
          <t>OWE</t>
        </is>
      </c>
      <c r="C22" s="19" t="inlineStr">
        <is>
          <t>Western Europe Long Tail</t>
        </is>
      </c>
      <c r="D22" s="19" t="inlineStr">
        <is>
          <t>Estimated proxy</t>
        </is>
      </c>
      <c r="E22" s="19" t="inlineStr">
        <is>
          <t>OECD / Oxford Handbook Western Europe diaspora-remittance structure</t>
        </is>
      </c>
      <c r="F22" s="19" t="inlineStr">
        <is>
          <t>Residual Western Europe and Nordic flows</t>
        </is>
      </c>
      <c r="G22" s="39" t="n">
        <v>19</v>
      </c>
      <c r="H22" s="39" t="n">
        <v>1.052631578947368</v>
      </c>
      <c r="I22" s="39" t="n">
        <v>1.052631578947368</v>
      </c>
      <c r="J22" s="39" t="n">
        <v>1</v>
      </c>
      <c r="K22" s="39" t="n">
        <v>1</v>
      </c>
      <c r="L22" s="39" t="n">
        <v>1</v>
      </c>
      <c r="M22" s="39" t="n">
        <v>1</v>
      </c>
      <c r="N22" s="39">
        <f>$G22*H22</f>
        <v/>
      </c>
      <c r="O22" s="39">
        <f>$G22*I22</f>
        <v/>
      </c>
      <c r="P22" s="39">
        <f>$G22*J22</f>
        <v/>
      </c>
      <c r="Q22" s="39">
        <f>$G22*K22</f>
        <v/>
      </c>
      <c r="R22" s="39">
        <f>$G22*L22</f>
        <v/>
      </c>
      <c r="S22" s="39">
        <f>$G22*M22</f>
        <v/>
      </c>
    </row>
    <row r="23" ht="46" customHeight="1">
      <c r="A23" s="18" t="inlineStr">
        <is>
          <t>Other GCC / MENA</t>
        </is>
      </c>
      <c r="B23" s="18" t="inlineStr">
        <is>
          <t>OGM</t>
        </is>
      </c>
      <c r="C23" s="18" t="inlineStr">
        <is>
          <t>GCC / MENA</t>
        </is>
      </c>
      <c r="D23" s="18" t="inlineStr">
        <is>
          <t>Estimated proxy</t>
        </is>
      </c>
      <c r="E23" s="18" t="inlineStr">
        <is>
          <t>GCC/MENA diaspora and corridor proxy; reconcile to Morocco official totals</t>
        </is>
      </c>
      <c r="F23" s="18" t="inlineStr">
        <is>
          <t>Residual Gulf/MENA corridors</t>
        </is>
      </c>
      <c r="G23" s="38" t="n">
        <v>25</v>
      </c>
      <c r="H23" s="38" t="n">
        <v>1</v>
      </c>
      <c r="I23" s="38" t="n">
        <v>1</v>
      </c>
      <c r="J23" s="38" t="n">
        <v>1</v>
      </c>
      <c r="K23" s="38" t="n">
        <v>1</v>
      </c>
      <c r="L23" s="38" t="n">
        <v>1</v>
      </c>
      <c r="M23" s="38" t="n">
        <v>1</v>
      </c>
      <c r="N23" s="38">
        <f>$G23*H23</f>
        <v/>
      </c>
      <c r="O23" s="38">
        <f>$G23*I23</f>
        <v/>
      </c>
      <c r="P23" s="38">
        <f>$G23*J23</f>
        <v/>
      </c>
      <c r="Q23" s="38">
        <f>$G23*K23</f>
        <v/>
      </c>
      <c r="R23" s="38">
        <f>$G23*L23</f>
        <v/>
      </c>
      <c r="S23" s="38">
        <f>$G23*M23</f>
        <v/>
      </c>
    </row>
    <row r="24" ht="46" customHeight="1">
      <c r="A24" s="19" t="inlineStr">
        <is>
          <t>Rest of World</t>
        </is>
      </c>
      <c r="B24" s="19" t="inlineStr">
        <is>
          <t>ROW</t>
        </is>
      </c>
      <c r="C24" s="19" t="inlineStr">
        <is>
          <t>Residual / Global</t>
        </is>
      </c>
      <c r="D24" s="19" t="inlineStr">
        <is>
          <t>Estimated proxy</t>
        </is>
      </c>
      <c r="E24" s="19" t="inlineStr">
        <is>
          <t>Balancing residual allocation; reconcile to Morocco official totals</t>
        </is>
      </c>
      <c r="F24" s="19" t="inlineStr">
        <is>
          <t>Balancing residual to reconcile country flows to annual Morocco total</t>
        </is>
      </c>
      <c r="G24" s="39" t="n">
        <v>108</v>
      </c>
      <c r="H24" s="39" t="n">
        <v>1.027777777777778</v>
      </c>
      <c r="I24" s="39" t="n">
        <v>1.046296296296296</v>
      </c>
      <c r="J24" s="39" t="n">
        <v>1.046296296296296</v>
      </c>
      <c r="K24" s="39" t="n">
        <v>1.092592592592593</v>
      </c>
      <c r="L24" s="39" t="n">
        <v>1.018518518518519</v>
      </c>
      <c r="M24" s="39" t="n">
        <v>1</v>
      </c>
      <c r="N24" s="39">
        <f>$G24*H24</f>
        <v/>
      </c>
      <c r="O24" s="39">
        <f>$G24*I24</f>
        <v/>
      </c>
      <c r="P24" s="39">
        <f>$G24*J24</f>
        <v/>
      </c>
      <c r="Q24" s="39">
        <f>$G24*K24</f>
        <v/>
      </c>
      <c r="R24" s="39">
        <f>$G24*L24</f>
        <v/>
      </c>
      <c r="S24" s="39">
        <f>$G24*M24</f>
        <v/>
      </c>
    </row>
    <row r="25" ht="24" customHeight="1">
      <c r="A25" s="22" t="inlineStr">
        <is>
          <t>Total Evidence Weight</t>
        </is>
      </c>
      <c r="B25" s="22" t="n"/>
      <c r="C25" s="22" t="n"/>
      <c r="D25" s="22" t="n"/>
      <c r="E25" s="22" t="n"/>
      <c r="F25" s="22" t="n"/>
      <c r="G25" s="40" t="n"/>
      <c r="H25" s="40" t="n"/>
      <c r="I25" s="40" t="n"/>
      <c r="J25" s="40" t="n"/>
      <c r="K25" s="40" t="n"/>
      <c r="L25" s="40" t="n"/>
      <c r="M25" s="40" t="n"/>
      <c r="N25" s="40">
        <f>SUM(N5:N24)</f>
        <v/>
      </c>
      <c r="O25" s="40">
        <f>SUM(O5:O24)</f>
        <v/>
      </c>
      <c r="P25" s="40">
        <f>SUM(P5:P24)</f>
        <v/>
      </c>
      <c r="Q25" s="40">
        <f>SUM(Q5:Q24)</f>
        <v/>
      </c>
      <c r="R25" s="40">
        <f>SUM(R5:R24)</f>
        <v/>
      </c>
      <c r="S25" s="40">
        <f>SUM(S5:S24)</f>
        <v/>
      </c>
    </row>
  </sheetData>
  <autoFilter ref="A4:S25"/>
  <mergeCells count="2">
    <mergeCell ref="A2:S2"/>
    <mergeCell ref="A1:S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 fitToPage="0"/>
  </sheetPr>
  <dimension ref="A1:S26"/>
  <sheetViews>
    <sheetView showGridLines="1" view="normal" workbookViewId="0">
      <selection activeCell="A1" sqref="A1"/>
    </sheetView>
  </sheetViews>
  <sheetFormatPr baseColWidth="8" defaultRowHeight="15"/>
  <cols>
    <col width="25" customWidth="1" min="1" max="1"/>
    <col width="10" customWidth="1" min="2" max="2"/>
    <col width="12" customWidth="1" min="3" max="3"/>
    <col width="16" customWidth="1" min="4" max="4"/>
    <col width="12" customWidth="1" min="5" max="5"/>
    <col width="16" customWidth="1" min="6" max="6"/>
    <col width="12" customWidth="1" min="7" max="7"/>
    <col width="16" customWidth="1" min="8" max="8"/>
    <col width="12" customWidth="1" min="9" max="9"/>
    <col width="16" customWidth="1" min="10" max="10"/>
    <col width="12" customWidth="1" min="11" max="11"/>
    <col width="16" customWidth="1" min="12" max="12"/>
    <col width="12" customWidth="1" min="13" max="13"/>
    <col width="18" customWidth="1" min="14" max="14"/>
    <col width="14" customWidth="1" min="15" max="15"/>
    <col width="10" customWidth="1" min="16" max="16"/>
    <col width="16" customWidth="1" min="17" max="17"/>
    <col width="16" customWidth="1" min="18" max="18"/>
    <col width="16" customWidth="1" min="19" max="19"/>
  </cols>
  <sheetData>
    <row r="1" ht="24" customHeight="1">
      <c r="A1" s="20" t="inlineStr">
        <is>
          <t>Morocco Reconciled Country Flows - 2020 to 2025</t>
        </is>
      </c>
    </row>
    <row r="2" ht="24" customHeight="1">
      <c r="A2" s="21" t="inlineStr">
        <is>
          <t>Transforms Corridor_Evidence weighted scores into source-country shares and values reconciled to Morocco_Total_YOY annual totals.</t>
        </is>
      </c>
    </row>
    <row r="3" ht="24" customHeight="1"/>
    <row r="4" ht="24" customHeight="1">
      <c r="A4" s="3" t="inlineStr">
        <is>
          <t>Source Country</t>
        </is>
      </c>
      <c r="B4" s="3" t="inlineStr">
        <is>
          <t>ISO3</t>
        </is>
      </c>
      <c r="C4" s="3" t="inlineStr">
        <is>
          <t>2020 Share</t>
        </is>
      </c>
      <c r="D4" s="3" t="inlineStr">
        <is>
          <t>2020 Value (US$)</t>
        </is>
      </c>
      <c r="E4" s="3" t="inlineStr">
        <is>
          <t>2021 Share</t>
        </is>
      </c>
      <c r="F4" s="3" t="inlineStr">
        <is>
          <t>2021 Value (US$)</t>
        </is>
      </c>
      <c r="G4" s="3" t="inlineStr">
        <is>
          <t>2022 Share</t>
        </is>
      </c>
      <c r="H4" s="3" t="inlineStr">
        <is>
          <t>2022 Value (US$)</t>
        </is>
      </c>
      <c r="I4" s="3" t="inlineStr">
        <is>
          <t>2023 Share</t>
        </is>
      </c>
      <c r="J4" s="3" t="inlineStr">
        <is>
          <t>2023 Value (US$)</t>
        </is>
      </c>
      <c r="K4" s="3" t="inlineStr">
        <is>
          <t>2024 Share</t>
        </is>
      </c>
      <c r="L4" s="3" t="inlineStr">
        <is>
          <t>2024 Value (US$)</t>
        </is>
      </c>
      <c r="M4" s="3" t="inlineStr">
        <is>
          <t>2025 Share</t>
        </is>
      </c>
      <c r="N4" s="3" t="inlineStr">
        <is>
          <t>2025 Value (US$)</t>
        </is>
      </c>
      <c r="O4" s="3" t="inlineStr">
        <is>
          <t>Confidence Tier</t>
        </is>
      </c>
      <c r="P4" s="3" t="inlineStr">
        <is>
          <t>Band %</t>
        </is>
      </c>
      <c r="Q4" s="3" t="inlineStr">
        <is>
          <t>2025 Low</t>
        </is>
      </c>
      <c r="R4" s="3" t="inlineStr">
        <is>
          <t>2025 Base</t>
        </is>
      </c>
      <c r="S4" s="3" t="inlineStr">
        <is>
          <t>2025 High</t>
        </is>
      </c>
    </row>
    <row r="5" ht="24" customHeight="1">
      <c r="A5" s="18" t="inlineStr">
        <is>
          <t>France</t>
        </is>
      </c>
      <c r="B5" s="18" t="inlineStr">
        <is>
          <t>FRA</t>
        </is>
      </c>
      <c r="C5" s="24">
        <f>Corridor_Evidence!N5/Corridor_Evidence!N$25</f>
        <v/>
      </c>
      <c r="D5" s="25">
        <f>C5*Morocco_Total_YOY!O$5</f>
        <v/>
      </c>
      <c r="E5" s="24">
        <f>Corridor_Evidence!O5/Corridor_Evidence!O$25</f>
        <v/>
      </c>
      <c r="F5" s="25">
        <f>E5*Morocco_Total_YOY!P$5</f>
        <v/>
      </c>
      <c r="G5" s="24">
        <f>Corridor_Evidence!P5/Corridor_Evidence!P$25</f>
        <v/>
      </c>
      <c r="H5" s="25">
        <f>G5*Morocco_Total_YOY!Q$5</f>
        <v/>
      </c>
      <c r="I5" s="24">
        <f>Corridor_Evidence!Q5/Corridor_Evidence!Q$25</f>
        <v/>
      </c>
      <c r="J5" s="25">
        <f>I5*Morocco_Total_YOY!R$5</f>
        <v/>
      </c>
      <c r="K5" s="24">
        <f>Corridor_Evidence!R5/Corridor_Evidence!R$25</f>
        <v/>
      </c>
      <c r="L5" s="25">
        <f>K5*Morocco_Total_YOY!S$5</f>
        <v/>
      </c>
      <c r="M5" s="24">
        <f>Corridor_Evidence!S5/Corridor_Evidence!S$25</f>
        <v/>
      </c>
      <c r="N5" s="25">
        <f>M5*Morocco_Total_YOY!T$5</f>
        <v/>
      </c>
      <c r="O5" s="18" t="inlineStr">
        <is>
          <t>A</t>
        </is>
      </c>
      <c r="P5" s="24" t="n">
        <v>0.1</v>
      </c>
      <c r="Q5" s="25">
        <f>N5*(1-P5)</f>
        <v/>
      </c>
      <c r="R5" s="25">
        <f>N5</f>
        <v/>
      </c>
      <c r="S5" s="25">
        <f>N5*(1+P5)</f>
        <v/>
      </c>
    </row>
    <row r="6" ht="24" customHeight="1">
      <c r="A6" s="19" t="inlineStr">
        <is>
          <t>Spain</t>
        </is>
      </c>
      <c r="B6" s="19" t="inlineStr">
        <is>
          <t>ESP</t>
        </is>
      </c>
      <c r="C6" s="26">
        <f>Corridor_Evidence!N6/Corridor_Evidence!N$25</f>
        <v/>
      </c>
      <c r="D6" s="27">
        <f>C6*Morocco_Total_YOY!O$5</f>
        <v/>
      </c>
      <c r="E6" s="26">
        <f>Corridor_Evidence!O6/Corridor_Evidence!O$25</f>
        <v/>
      </c>
      <c r="F6" s="27">
        <f>E6*Morocco_Total_YOY!P$5</f>
        <v/>
      </c>
      <c r="G6" s="26">
        <f>Corridor_Evidence!P6/Corridor_Evidence!P$25</f>
        <v/>
      </c>
      <c r="H6" s="27">
        <f>G6*Morocco_Total_YOY!Q$5</f>
        <v/>
      </c>
      <c r="I6" s="26">
        <f>Corridor_Evidence!Q6/Corridor_Evidence!Q$25</f>
        <v/>
      </c>
      <c r="J6" s="27">
        <f>I6*Morocco_Total_YOY!R$5</f>
        <v/>
      </c>
      <c r="K6" s="26">
        <f>Corridor_Evidence!R6/Corridor_Evidence!R$25</f>
        <v/>
      </c>
      <c r="L6" s="27">
        <f>K6*Morocco_Total_YOY!S$5</f>
        <v/>
      </c>
      <c r="M6" s="26">
        <f>Corridor_Evidence!S6/Corridor_Evidence!S$25</f>
        <v/>
      </c>
      <c r="N6" s="27">
        <f>M6*Morocco_Total_YOY!T$5</f>
        <v/>
      </c>
      <c r="O6" s="19" t="inlineStr">
        <is>
          <t>A</t>
        </is>
      </c>
      <c r="P6" s="26" t="n">
        <v>0.1</v>
      </c>
      <c r="Q6" s="27">
        <f>N6*(1-P6)</f>
        <v/>
      </c>
      <c r="R6" s="27">
        <f>N6</f>
        <v/>
      </c>
      <c r="S6" s="27">
        <f>N6*(1+P6)</f>
        <v/>
      </c>
    </row>
    <row r="7" ht="24" customHeight="1">
      <c r="A7" s="18" t="inlineStr">
        <is>
          <t>Italy</t>
        </is>
      </c>
      <c r="B7" s="18" t="inlineStr">
        <is>
          <t>ITA</t>
        </is>
      </c>
      <c r="C7" s="24">
        <f>Corridor_Evidence!N7/Corridor_Evidence!N$25</f>
        <v/>
      </c>
      <c r="D7" s="25">
        <f>C7*Morocco_Total_YOY!O$5</f>
        <v/>
      </c>
      <c r="E7" s="24">
        <f>Corridor_Evidence!O7/Corridor_Evidence!O$25</f>
        <v/>
      </c>
      <c r="F7" s="25">
        <f>E7*Morocco_Total_YOY!P$5</f>
        <v/>
      </c>
      <c r="G7" s="24">
        <f>Corridor_Evidence!P7/Corridor_Evidence!P$25</f>
        <v/>
      </c>
      <c r="H7" s="25">
        <f>G7*Morocco_Total_YOY!Q$5</f>
        <v/>
      </c>
      <c r="I7" s="24">
        <f>Corridor_Evidence!Q7/Corridor_Evidence!Q$25</f>
        <v/>
      </c>
      <c r="J7" s="25">
        <f>I7*Morocco_Total_YOY!R$5</f>
        <v/>
      </c>
      <c r="K7" s="24">
        <f>Corridor_Evidence!R7/Corridor_Evidence!R$25</f>
        <v/>
      </c>
      <c r="L7" s="25">
        <f>K7*Morocco_Total_YOY!S$5</f>
        <v/>
      </c>
      <c r="M7" s="24">
        <f>Corridor_Evidence!S7/Corridor_Evidence!S$25</f>
        <v/>
      </c>
      <c r="N7" s="25">
        <f>M7*Morocco_Total_YOY!T$5</f>
        <v/>
      </c>
      <c r="O7" s="18" t="inlineStr">
        <is>
          <t>A</t>
        </is>
      </c>
      <c r="P7" s="24" t="n">
        <v>0.1</v>
      </c>
      <c r="Q7" s="25">
        <f>N7*(1-P7)</f>
        <v/>
      </c>
      <c r="R7" s="25">
        <f>N7</f>
        <v/>
      </c>
      <c r="S7" s="25">
        <f>N7*(1+P7)</f>
        <v/>
      </c>
    </row>
    <row r="8" ht="24" customHeight="1">
      <c r="A8" s="19" t="inlineStr">
        <is>
          <t>Belgium</t>
        </is>
      </c>
      <c r="B8" s="19" t="inlineStr">
        <is>
          <t>BEL</t>
        </is>
      </c>
      <c r="C8" s="26">
        <f>Corridor_Evidence!N8/Corridor_Evidence!N$25</f>
        <v/>
      </c>
      <c r="D8" s="27">
        <f>C8*Morocco_Total_YOY!O$5</f>
        <v/>
      </c>
      <c r="E8" s="26">
        <f>Corridor_Evidence!O8/Corridor_Evidence!O$25</f>
        <v/>
      </c>
      <c r="F8" s="27">
        <f>E8*Morocco_Total_YOY!P$5</f>
        <v/>
      </c>
      <c r="G8" s="26">
        <f>Corridor_Evidence!P8/Corridor_Evidence!P$25</f>
        <v/>
      </c>
      <c r="H8" s="27">
        <f>G8*Morocco_Total_YOY!Q$5</f>
        <v/>
      </c>
      <c r="I8" s="26">
        <f>Corridor_Evidence!Q8/Corridor_Evidence!Q$25</f>
        <v/>
      </c>
      <c r="J8" s="27">
        <f>I8*Morocco_Total_YOY!R$5</f>
        <v/>
      </c>
      <c r="K8" s="26">
        <f>Corridor_Evidence!R8/Corridor_Evidence!R$25</f>
        <v/>
      </c>
      <c r="L8" s="27">
        <f>K8*Morocco_Total_YOY!S$5</f>
        <v/>
      </c>
      <c r="M8" s="26">
        <f>Corridor_Evidence!S8/Corridor_Evidence!S$25</f>
        <v/>
      </c>
      <c r="N8" s="27">
        <f>M8*Morocco_Total_YOY!T$5</f>
        <v/>
      </c>
      <c r="O8" s="19" t="inlineStr">
        <is>
          <t>B</t>
        </is>
      </c>
      <c r="P8" s="26" t="n">
        <v>0.18</v>
      </c>
      <c r="Q8" s="27">
        <f>N8*(1-P8)</f>
        <v/>
      </c>
      <c r="R8" s="27">
        <f>N8</f>
        <v/>
      </c>
      <c r="S8" s="27">
        <f>N8*(1+P8)</f>
        <v/>
      </c>
    </row>
    <row r="9" ht="24" customHeight="1">
      <c r="A9" s="18" t="inlineStr">
        <is>
          <t>Netherlands</t>
        </is>
      </c>
      <c r="B9" s="18" t="inlineStr">
        <is>
          <t>NLD</t>
        </is>
      </c>
      <c r="C9" s="24">
        <f>Corridor_Evidence!N9/Corridor_Evidence!N$25</f>
        <v/>
      </c>
      <c r="D9" s="25">
        <f>C9*Morocco_Total_YOY!O$5</f>
        <v/>
      </c>
      <c r="E9" s="24">
        <f>Corridor_Evidence!O9/Corridor_Evidence!O$25</f>
        <v/>
      </c>
      <c r="F9" s="25">
        <f>E9*Morocco_Total_YOY!P$5</f>
        <v/>
      </c>
      <c r="G9" s="24">
        <f>Corridor_Evidence!P9/Corridor_Evidence!P$25</f>
        <v/>
      </c>
      <c r="H9" s="25">
        <f>G9*Morocco_Total_YOY!Q$5</f>
        <v/>
      </c>
      <c r="I9" s="24">
        <f>Corridor_Evidence!Q9/Corridor_Evidence!Q$25</f>
        <v/>
      </c>
      <c r="J9" s="25">
        <f>I9*Morocco_Total_YOY!R$5</f>
        <v/>
      </c>
      <c r="K9" s="24">
        <f>Corridor_Evidence!R9/Corridor_Evidence!R$25</f>
        <v/>
      </c>
      <c r="L9" s="25">
        <f>K9*Morocco_Total_YOY!S$5</f>
        <v/>
      </c>
      <c r="M9" s="24">
        <f>Corridor_Evidence!S9/Corridor_Evidence!S$25</f>
        <v/>
      </c>
      <c r="N9" s="25">
        <f>M9*Morocco_Total_YOY!T$5</f>
        <v/>
      </c>
      <c r="O9" s="18" t="inlineStr">
        <is>
          <t>B</t>
        </is>
      </c>
      <c r="P9" s="24" t="n">
        <v>0.18</v>
      </c>
      <c r="Q9" s="25">
        <f>N9*(1-P9)</f>
        <v/>
      </c>
      <c r="R9" s="25">
        <f>N9</f>
        <v/>
      </c>
      <c r="S9" s="25">
        <f>N9*(1+P9)</f>
        <v/>
      </c>
    </row>
    <row r="10" ht="24" customHeight="1">
      <c r="A10" s="19" t="inlineStr">
        <is>
          <t>Germany</t>
        </is>
      </c>
      <c r="B10" s="19" t="inlineStr">
        <is>
          <t>DEU</t>
        </is>
      </c>
      <c r="C10" s="26">
        <f>Corridor_Evidence!N10/Corridor_Evidence!N$25</f>
        <v/>
      </c>
      <c r="D10" s="27">
        <f>C10*Morocco_Total_YOY!O$5</f>
        <v/>
      </c>
      <c r="E10" s="26">
        <f>Corridor_Evidence!O10/Corridor_Evidence!O$25</f>
        <v/>
      </c>
      <c r="F10" s="27">
        <f>E10*Morocco_Total_YOY!P$5</f>
        <v/>
      </c>
      <c r="G10" s="26">
        <f>Corridor_Evidence!P10/Corridor_Evidence!P$25</f>
        <v/>
      </c>
      <c r="H10" s="27">
        <f>G10*Morocco_Total_YOY!Q$5</f>
        <v/>
      </c>
      <c r="I10" s="26">
        <f>Corridor_Evidence!Q10/Corridor_Evidence!Q$25</f>
        <v/>
      </c>
      <c r="J10" s="27">
        <f>I10*Morocco_Total_YOY!R$5</f>
        <v/>
      </c>
      <c r="K10" s="26">
        <f>Corridor_Evidence!R10/Corridor_Evidence!R$25</f>
        <v/>
      </c>
      <c r="L10" s="27">
        <f>K10*Morocco_Total_YOY!S$5</f>
        <v/>
      </c>
      <c r="M10" s="26">
        <f>Corridor_Evidence!S10/Corridor_Evidence!S$25</f>
        <v/>
      </c>
      <c r="N10" s="27">
        <f>M10*Morocco_Total_YOY!T$5</f>
        <v/>
      </c>
      <c r="O10" s="19" t="inlineStr">
        <is>
          <t>B</t>
        </is>
      </c>
      <c r="P10" s="26" t="n">
        <v>0.18</v>
      </c>
      <c r="Q10" s="27">
        <f>N10*(1-P10)</f>
        <v/>
      </c>
      <c r="R10" s="27">
        <f>N10</f>
        <v/>
      </c>
      <c r="S10" s="27">
        <f>N10*(1+P10)</f>
        <v/>
      </c>
    </row>
    <row r="11" ht="24" customHeight="1">
      <c r="A11" s="18" t="inlineStr">
        <is>
          <t>United Kingdom</t>
        </is>
      </c>
      <c r="B11" s="18" t="inlineStr">
        <is>
          <t>GBR</t>
        </is>
      </c>
      <c r="C11" s="24">
        <f>Corridor_Evidence!N11/Corridor_Evidence!N$25</f>
        <v/>
      </c>
      <c r="D11" s="25">
        <f>C11*Morocco_Total_YOY!O$5</f>
        <v/>
      </c>
      <c r="E11" s="24">
        <f>Corridor_Evidence!O11/Corridor_Evidence!O$25</f>
        <v/>
      </c>
      <c r="F11" s="25">
        <f>E11*Morocco_Total_YOY!P$5</f>
        <v/>
      </c>
      <c r="G11" s="24">
        <f>Corridor_Evidence!P11/Corridor_Evidence!P$25</f>
        <v/>
      </c>
      <c r="H11" s="25">
        <f>G11*Morocco_Total_YOY!Q$5</f>
        <v/>
      </c>
      <c r="I11" s="24">
        <f>Corridor_Evidence!Q11/Corridor_Evidence!Q$25</f>
        <v/>
      </c>
      <c r="J11" s="25">
        <f>I11*Morocco_Total_YOY!R$5</f>
        <v/>
      </c>
      <c r="K11" s="24">
        <f>Corridor_Evidence!R11/Corridor_Evidence!R$25</f>
        <v/>
      </c>
      <c r="L11" s="25">
        <f>K11*Morocco_Total_YOY!S$5</f>
        <v/>
      </c>
      <c r="M11" s="24">
        <f>Corridor_Evidence!S11/Corridor_Evidence!S$25</f>
        <v/>
      </c>
      <c r="N11" s="25">
        <f>M11*Morocco_Total_YOY!T$5</f>
        <v/>
      </c>
      <c r="O11" s="18" t="inlineStr">
        <is>
          <t>C</t>
        </is>
      </c>
      <c r="P11" s="24" t="n">
        <v>0.28</v>
      </c>
      <c r="Q11" s="25">
        <f>N11*(1-P11)</f>
        <v/>
      </c>
      <c r="R11" s="25">
        <f>N11</f>
        <v/>
      </c>
      <c r="S11" s="25">
        <f>N11*(1+P11)</f>
        <v/>
      </c>
    </row>
    <row r="12" ht="24" customHeight="1">
      <c r="A12" s="19" t="inlineStr">
        <is>
          <t>United States</t>
        </is>
      </c>
      <c r="B12" s="19" t="inlineStr">
        <is>
          <t>USA</t>
        </is>
      </c>
      <c r="C12" s="26">
        <f>Corridor_Evidence!N12/Corridor_Evidence!N$25</f>
        <v/>
      </c>
      <c r="D12" s="27">
        <f>C12*Morocco_Total_YOY!O$5</f>
        <v/>
      </c>
      <c r="E12" s="26">
        <f>Corridor_Evidence!O12/Corridor_Evidence!O$25</f>
        <v/>
      </c>
      <c r="F12" s="27">
        <f>E12*Morocco_Total_YOY!P$5</f>
        <v/>
      </c>
      <c r="G12" s="26">
        <f>Corridor_Evidence!P12/Corridor_Evidence!P$25</f>
        <v/>
      </c>
      <c r="H12" s="27">
        <f>G12*Morocco_Total_YOY!Q$5</f>
        <v/>
      </c>
      <c r="I12" s="26">
        <f>Corridor_Evidence!Q12/Corridor_Evidence!Q$25</f>
        <v/>
      </c>
      <c r="J12" s="27">
        <f>I12*Morocco_Total_YOY!R$5</f>
        <v/>
      </c>
      <c r="K12" s="26">
        <f>Corridor_Evidence!R12/Corridor_Evidence!R$25</f>
        <v/>
      </c>
      <c r="L12" s="27">
        <f>K12*Morocco_Total_YOY!S$5</f>
        <v/>
      </c>
      <c r="M12" s="26">
        <f>Corridor_Evidence!S12/Corridor_Evidence!S$25</f>
        <v/>
      </c>
      <c r="N12" s="27">
        <f>M12*Morocco_Total_YOY!T$5</f>
        <v/>
      </c>
      <c r="O12" s="19" t="inlineStr">
        <is>
          <t>C</t>
        </is>
      </c>
      <c r="P12" s="26" t="n">
        <v>0.28</v>
      </c>
      <c r="Q12" s="27">
        <f>N12*(1-P12)</f>
        <v/>
      </c>
      <c r="R12" s="27">
        <f>N12</f>
        <v/>
      </c>
      <c r="S12" s="27">
        <f>N12*(1+P12)</f>
        <v/>
      </c>
    </row>
    <row r="13" ht="24" customHeight="1">
      <c r="A13" s="18" t="inlineStr">
        <is>
          <t>Canada</t>
        </is>
      </c>
      <c r="B13" s="18" t="inlineStr">
        <is>
          <t>CAN</t>
        </is>
      </c>
      <c r="C13" s="24">
        <f>Corridor_Evidence!N13/Corridor_Evidence!N$25</f>
        <v/>
      </c>
      <c r="D13" s="25">
        <f>C13*Morocco_Total_YOY!O$5</f>
        <v/>
      </c>
      <c r="E13" s="24">
        <f>Corridor_Evidence!O13/Corridor_Evidence!O$25</f>
        <v/>
      </c>
      <c r="F13" s="25">
        <f>E13*Morocco_Total_YOY!P$5</f>
        <v/>
      </c>
      <c r="G13" s="24">
        <f>Corridor_Evidence!P13/Corridor_Evidence!P$25</f>
        <v/>
      </c>
      <c r="H13" s="25">
        <f>G13*Morocco_Total_YOY!Q$5</f>
        <v/>
      </c>
      <c r="I13" s="24">
        <f>Corridor_Evidence!Q13/Corridor_Evidence!Q$25</f>
        <v/>
      </c>
      <c r="J13" s="25">
        <f>I13*Morocco_Total_YOY!R$5</f>
        <v/>
      </c>
      <c r="K13" s="24">
        <f>Corridor_Evidence!R13/Corridor_Evidence!R$25</f>
        <v/>
      </c>
      <c r="L13" s="25">
        <f>K13*Morocco_Total_YOY!S$5</f>
        <v/>
      </c>
      <c r="M13" s="24">
        <f>Corridor_Evidence!S13/Corridor_Evidence!S$25</f>
        <v/>
      </c>
      <c r="N13" s="25">
        <f>M13*Morocco_Total_YOY!T$5</f>
        <v/>
      </c>
      <c r="O13" s="18" t="inlineStr">
        <is>
          <t>C</t>
        </is>
      </c>
      <c r="P13" s="24" t="n">
        <v>0.28</v>
      </c>
      <c r="Q13" s="25">
        <f>N13*(1-P13)</f>
        <v/>
      </c>
      <c r="R13" s="25">
        <f>N13</f>
        <v/>
      </c>
      <c r="S13" s="25">
        <f>N13*(1+P13)</f>
        <v/>
      </c>
    </row>
    <row r="14" ht="24" customHeight="1">
      <c r="A14" s="19" t="inlineStr">
        <is>
          <t>United Arab Emirates</t>
        </is>
      </c>
      <c r="B14" s="19" t="inlineStr">
        <is>
          <t>ARE</t>
        </is>
      </c>
      <c r="C14" s="26">
        <f>Corridor_Evidence!N14/Corridor_Evidence!N$25</f>
        <v/>
      </c>
      <c r="D14" s="27">
        <f>C14*Morocco_Total_YOY!O$5</f>
        <v/>
      </c>
      <c r="E14" s="26">
        <f>Corridor_Evidence!O14/Corridor_Evidence!O$25</f>
        <v/>
      </c>
      <c r="F14" s="27">
        <f>E14*Morocco_Total_YOY!P$5</f>
        <v/>
      </c>
      <c r="G14" s="26">
        <f>Corridor_Evidence!P14/Corridor_Evidence!P$25</f>
        <v/>
      </c>
      <c r="H14" s="27">
        <f>G14*Morocco_Total_YOY!Q$5</f>
        <v/>
      </c>
      <c r="I14" s="26">
        <f>Corridor_Evidence!Q14/Corridor_Evidence!Q$25</f>
        <v/>
      </c>
      <c r="J14" s="27">
        <f>I14*Morocco_Total_YOY!R$5</f>
        <v/>
      </c>
      <c r="K14" s="26">
        <f>Corridor_Evidence!R14/Corridor_Evidence!R$25</f>
        <v/>
      </c>
      <c r="L14" s="27">
        <f>K14*Morocco_Total_YOY!S$5</f>
        <v/>
      </c>
      <c r="M14" s="26">
        <f>Corridor_Evidence!S14/Corridor_Evidence!S$25</f>
        <v/>
      </c>
      <c r="N14" s="27">
        <f>M14*Morocco_Total_YOY!T$5</f>
        <v/>
      </c>
      <c r="O14" s="19" t="inlineStr">
        <is>
          <t>B</t>
        </is>
      </c>
      <c r="P14" s="26" t="n">
        <v>0.18</v>
      </c>
      <c r="Q14" s="27">
        <f>N14*(1-P14)</f>
        <v/>
      </c>
      <c r="R14" s="27">
        <f>N14</f>
        <v/>
      </c>
      <c r="S14" s="27">
        <f>N14*(1+P14)</f>
        <v/>
      </c>
    </row>
    <row r="15" ht="24" customHeight="1">
      <c r="A15" s="18" t="inlineStr">
        <is>
          <t>Saudi Arabia</t>
        </is>
      </c>
      <c r="B15" s="18" t="inlineStr">
        <is>
          <t>SAU</t>
        </is>
      </c>
      <c r="C15" s="24">
        <f>Corridor_Evidence!N15/Corridor_Evidence!N$25</f>
        <v/>
      </c>
      <c r="D15" s="25">
        <f>C15*Morocco_Total_YOY!O$5</f>
        <v/>
      </c>
      <c r="E15" s="24">
        <f>Corridor_Evidence!O15/Corridor_Evidence!O$25</f>
        <v/>
      </c>
      <c r="F15" s="25">
        <f>E15*Morocco_Total_YOY!P$5</f>
        <v/>
      </c>
      <c r="G15" s="24">
        <f>Corridor_Evidence!P15/Corridor_Evidence!P$25</f>
        <v/>
      </c>
      <c r="H15" s="25">
        <f>G15*Morocco_Total_YOY!Q$5</f>
        <v/>
      </c>
      <c r="I15" s="24">
        <f>Corridor_Evidence!Q15/Corridor_Evidence!Q$25</f>
        <v/>
      </c>
      <c r="J15" s="25">
        <f>I15*Morocco_Total_YOY!R$5</f>
        <v/>
      </c>
      <c r="K15" s="24">
        <f>Corridor_Evidence!R15/Corridor_Evidence!R$25</f>
        <v/>
      </c>
      <c r="L15" s="25">
        <f>K15*Morocco_Total_YOY!S$5</f>
        <v/>
      </c>
      <c r="M15" s="24">
        <f>Corridor_Evidence!S15/Corridor_Evidence!S$25</f>
        <v/>
      </c>
      <c r="N15" s="25">
        <f>M15*Morocco_Total_YOY!T$5</f>
        <v/>
      </c>
      <c r="O15" s="18" t="inlineStr">
        <is>
          <t>B</t>
        </is>
      </c>
      <c r="P15" s="24" t="n">
        <v>0.18</v>
      </c>
      <c r="Q15" s="25">
        <f>N15*(1-P15)</f>
        <v/>
      </c>
      <c r="R15" s="25">
        <f>N15</f>
        <v/>
      </c>
      <c r="S15" s="25">
        <f>N15*(1+P15)</f>
        <v/>
      </c>
    </row>
    <row r="16" ht="24" customHeight="1">
      <c r="A16" s="19" t="inlineStr">
        <is>
          <t>Qatar</t>
        </is>
      </c>
      <c r="B16" s="19" t="inlineStr">
        <is>
          <t>QAT</t>
        </is>
      </c>
      <c r="C16" s="26">
        <f>Corridor_Evidence!N16/Corridor_Evidence!N$25</f>
        <v/>
      </c>
      <c r="D16" s="27">
        <f>C16*Morocco_Total_YOY!O$5</f>
        <v/>
      </c>
      <c r="E16" s="26">
        <f>Corridor_Evidence!O16/Corridor_Evidence!O$25</f>
        <v/>
      </c>
      <c r="F16" s="27">
        <f>E16*Morocco_Total_YOY!P$5</f>
        <v/>
      </c>
      <c r="G16" s="26">
        <f>Corridor_Evidence!P16/Corridor_Evidence!P$25</f>
        <v/>
      </c>
      <c r="H16" s="27">
        <f>G16*Morocco_Total_YOY!Q$5</f>
        <v/>
      </c>
      <c r="I16" s="26">
        <f>Corridor_Evidence!Q16/Corridor_Evidence!Q$25</f>
        <v/>
      </c>
      <c r="J16" s="27">
        <f>I16*Morocco_Total_YOY!R$5</f>
        <v/>
      </c>
      <c r="K16" s="26">
        <f>Corridor_Evidence!R16/Corridor_Evidence!R$25</f>
        <v/>
      </c>
      <c r="L16" s="27">
        <f>K16*Morocco_Total_YOY!S$5</f>
        <v/>
      </c>
      <c r="M16" s="26">
        <f>Corridor_Evidence!S16/Corridor_Evidence!S$25</f>
        <v/>
      </c>
      <c r="N16" s="27">
        <f>M16*Morocco_Total_YOY!T$5</f>
        <v/>
      </c>
      <c r="O16" s="19" t="inlineStr">
        <is>
          <t>C</t>
        </is>
      </c>
      <c r="P16" s="26" t="n">
        <v>0.28</v>
      </c>
      <c r="Q16" s="27">
        <f>N16*(1-P16)</f>
        <v/>
      </c>
      <c r="R16" s="27">
        <f>N16</f>
        <v/>
      </c>
      <c r="S16" s="27">
        <f>N16*(1+P16)</f>
        <v/>
      </c>
    </row>
    <row r="17" ht="24" customHeight="1">
      <c r="A17" s="18" t="inlineStr">
        <is>
          <t>Kuwait</t>
        </is>
      </c>
      <c r="B17" s="18" t="inlineStr">
        <is>
          <t>KWT</t>
        </is>
      </c>
      <c r="C17" s="24">
        <f>Corridor_Evidence!N17/Corridor_Evidence!N$25</f>
        <v/>
      </c>
      <c r="D17" s="25">
        <f>C17*Morocco_Total_YOY!O$5</f>
        <v/>
      </c>
      <c r="E17" s="24">
        <f>Corridor_Evidence!O17/Corridor_Evidence!O$25</f>
        <v/>
      </c>
      <c r="F17" s="25">
        <f>E17*Morocco_Total_YOY!P$5</f>
        <v/>
      </c>
      <c r="G17" s="24">
        <f>Corridor_Evidence!P17/Corridor_Evidence!P$25</f>
        <v/>
      </c>
      <c r="H17" s="25">
        <f>G17*Morocco_Total_YOY!Q$5</f>
        <v/>
      </c>
      <c r="I17" s="24">
        <f>Corridor_Evidence!Q17/Corridor_Evidence!Q$25</f>
        <v/>
      </c>
      <c r="J17" s="25">
        <f>I17*Morocco_Total_YOY!R$5</f>
        <v/>
      </c>
      <c r="K17" s="24">
        <f>Corridor_Evidence!R17/Corridor_Evidence!R$25</f>
        <v/>
      </c>
      <c r="L17" s="25">
        <f>K17*Morocco_Total_YOY!S$5</f>
        <v/>
      </c>
      <c r="M17" s="24">
        <f>Corridor_Evidence!S17/Corridor_Evidence!S$25</f>
        <v/>
      </c>
      <c r="N17" s="25">
        <f>M17*Morocco_Total_YOY!T$5</f>
        <v/>
      </c>
      <c r="O17" s="18" t="inlineStr">
        <is>
          <t>C</t>
        </is>
      </c>
      <c r="P17" s="24" t="n">
        <v>0.28</v>
      </c>
      <c r="Q17" s="25">
        <f>N17*(1-P17)</f>
        <v/>
      </c>
      <c r="R17" s="25">
        <f>N17</f>
        <v/>
      </c>
      <c r="S17" s="25">
        <f>N17*(1+P17)</f>
        <v/>
      </c>
    </row>
    <row r="18" ht="24" customHeight="1">
      <c r="A18" s="19" t="inlineStr">
        <is>
          <t>Bahrain</t>
        </is>
      </c>
      <c r="B18" s="19" t="inlineStr">
        <is>
          <t>BHR</t>
        </is>
      </c>
      <c r="C18" s="26">
        <f>Corridor_Evidence!N18/Corridor_Evidence!N$25</f>
        <v/>
      </c>
      <c r="D18" s="27">
        <f>C18*Morocco_Total_YOY!O$5</f>
        <v/>
      </c>
      <c r="E18" s="26">
        <f>Corridor_Evidence!O18/Corridor_Evidence!O$25</f>
        <v/>
      </c>
      <c r="F18" s="27">
        <f>E18*Morocco_Total_YOY!P$5</f>
        <v/>
      </c>
      <c r="G18" s="26">
        <f>Corridor_Evidence!P18/Corridor_Evidence!P$25</f>
        <v/>
      </c>
      <c r="H18" s="27">
        <f>G18*Morocco_Total_YOY!Q$5</f>
        <v/>
      </c>
      <c r="I18" s="26">
        <f>Corridor_Evidence!Q18/Corridor_Evidence!Q$25</f>
        <v/>
      </c>
      <c r="J18" s="27">
        <f>I18*Morocco_Total_YOY!R$5</f>
        <v/>
      </c>
      <c r="K18" s="26">
        <f>Corridor_Evidence!R18/Corridor_Evidence!R$25</f>
        <v/>
      </c>
      <c r="L18" s="27">
        <f>K18*Morocco_Total_YOY!S$5</f>
        <v/>
      </c>
      <c r="M18" s="26">
        <f>Corridor_Evidence!S18/Corridor_Evidence!S$25</f>
        <v/>
      </c>
      <c r="N18" s="27">
        <f>M18*Morocco_Total_YOY!T$5</f>
        <v/>
      </c>
      <c r="O18" s="19" t="inlineStr">
        <is>
          <t>C</t>
        </is>
      </c>
      <c r="P18" s="26" t="n">
        <v>0.28</v>
      </c>
      <c r="Q18" s="27">
        <f>N18*(1-P18)</f>
        <v/>
      </c>
      <c r="R18" s="27">
        <f>N18</f>
        <v/>
      </c>
      <c r="S18" s="27">
        <f>N18*(1+P18)</f>
        <v/>
      </c>
    </row>
    <row r="19" ht="24" customHeight="1">
      <c r="A19" s="18" t="inlineStr">
        <is>
          <t>Oman</t>
        </is>
      </c>
      <c r="B19" s="18" t="inlineStr">
        <is>
          <t>OMN</t>
        </is>
      </c>
      <c r="C19" s="24">
        <f>Corridor_Evidence!N19/Corridor_Evidence!N$25</f>
        <v/>
      </c>
      <c r="D19" s="25">
        <f>C19*Morocco_Total_YOY!O$5</f>
        <v/>
      </c>
      <c r="E19" s="24">
        <f>Corridor_Evidence!O19/Corridor_Evidence!O$25</f>
        <v/>
      </c>
      <c r="F19" s="25">
        <f>E19*Morocco_Total_YOY!P$5</f>
        <v/>
      </c>
      <c r="G19" s="24">
        <f>Corridor_Evidence!P19/Corridor_Evidence!P$25</f>
        <v/>
      </c>
      <c r="H19" s="25">
        <f>G19*Morocco_Total_YOY!Q$5</f>
        <v/>
      </c>
      <c r="I19" s="24">
        <f>Corridor_Evidence!Q19/Corridor_Evidence!Q$25</f>
        <v/>
      </c>
      <c r="J19" s="25">
        <f>I19*Morocco_Total_YOY!R$5</f>
        <v/>
      </c>
      <c r="K19" s="24">
        <f>Corridor_Evidence!R19/Corridor_Evidence!R$25</f>
        <v/>
      </c>
      <c r="L19" s="25">
        <f>K19*Morocco_Total_YOY!S$5</f>
        <v/>
      </c>
      <c r="M19" s="24">
        <f>Corridor_Evidence!S19/Corridor_Evidence!S$25</f>
        <v/>
      </c>
      <c r="N19" s="25">
        <f>M19*Morocco_Total_YOY!T$5</f>
        <v/>
      </c>
      <c r="O19" s="18" t="inlineStr">
        <is>
          <t>C</t>
        </is>
      </c>
      <c r="P19" s="24" t="n">
        <v>0.28</v>
      </c>
      <c r="Q19" s="25">
        <f>N19*(1-P19)</f>
        <v/>
      </c>
      <c r="R19" s="25">
        <f>N19</f>
        <v/>
      </c>
      <c r="S19" s="25">
        <f>N19*(1+P19)</f>
        <v/>
      </c>
    </row>
    <row r="20" ht="24" customHeight="1">
      <c r="A20" s="19" t="inlineStr">
        <is>
          <t>Portugal</t>
        </is>
      </c>
      <c r="B20" s="19" t="inlineStr">
        <is>
          <t>PRT</t>
        </is>
      </c>
      <c r="C20" s="26">
        <f>Corridor_Evidence!N20/Corridor_Evidence!N$25</f>
        <v/>
      </c>
      <c r="D20" s="27">
        <f>C20*Morocco_Total_YOY!O$5</f>
        <v/>
      </c>
      <c r="E20" s="26">
        <f>Corridor_Evidence!O20/Corridor_Evidence!O$25</f>
        <v/>
      </c>
      <c r="F20" s="27">
        <f>E20*Morocco_Total_YOY!P$5</f>
        <v/>
      </c>
      <c r="G20" s="26">
        <f>Corridor_Evidence!P20/Corridor_Evidence!P$25</f>
        <v/>
      </c>
      <c r="H20" s="27">
        <f>G20*Morocco_Total_YOY!Q$5</f>
        <v/>
      </c>
      <c r="I20" s="26">
        <f>Corridor_Evidence!Q20/Corridor_Evidence!Q$25</f>
        <v/>
      </c>
      <c r="J20" s="27">
        <f>I20*Morocco_Total_YOY!R$5</f>
        <v/>
      </c>
      <c r="K20" s="26">
        <f>Corridor_Evidence!R20/Corridor_Evidence!R$25</f>
        <v/>
      </c>
      <c r="L20" s="27">
        <f>K20*Morocco_Total_YOY!S$5</f>
        <v/>
      </c>
      <c r="M20" s="26">
        <f>Corridor_Evidence!S20/Corridor_Evidence!S$25</f>
        <v/>
      </c>
      <c r="N20" s="27">
        <f>M20*Morocco_Total_YOY!T$5</f>
        <v/>
      </c>
      <c r="O20" s="19" t="inlineStr">
        <is>
          <t>C</t>
        </is>
      </c>
      <c r="P20" s="26" t="n">
        <v>0.28</v>
      </c>
      <c r="Q20" s="27">
        <f>N20*(1-P20)</f>
        <v/>
      </c>
      <c r="R20" s="27">
        <f>N20</f>
        <v/>
      </c>
      <c r="S20" s="27">
        <f>N20*(1+P20)</f>
        <v/>
      </c>
    </row>
    <row r="21" ht="24" customHeight="1">
      <c r="A21" s="18" t="inlineStr">
        <is>
          <t>Switzerland</t>
        </is>
      </c>
      <c r="B21" s="18" t="inlineStr">
        <is>
          <t>CHE</t>
        </is>
      </c>
      <c r="C21" s="24">
        <f>Corridor_Evidence!N21/Corridor_Evidence!N$25</f>
        <v/>
      </c>
      <c r="D21" s="25">
        <f>C21*Morocco_Total_YOY!O$5</f>
        <v/>
      </c>
      <c r="E21" s="24">
        <f>Corridor_Evidence!O21/Corridor_Evidence!O$25</f>
        <v/>
      </c>
      <c r="F21" s="25">
        <f>E21*Morocco_Total_YOY!P$5</f>
        <v/>
      </c>
      <c r="G21" s="24">
        <f>Corridor_Evidence!P21/Corridor_Evidence!P$25</f>
        <v/>
      </c>
      <c r="H21" s="25">
        <f>G21*Morocco_Total_YOY!Q$5</f>
        <v/>
      </c>
      <c r="I21" s="24">
        <f>Corridor_Evidence!Q21/Corridor_Evidence!Q$25</f>
        <v/>
      </c>
      <c r="J21" s="25">
        <f>I21*Morocco_Total_YOY!R$5</f>
        <v/>
      </c>
      <c r="K21" s="24">
        <f>Corridor_Evidence!R21/Corridor_Evidence!R$25</f>
        <v/>
      </c>
      <c r="L21" s="25">
        <f>K21*Morocco_Total_YOY!S$5</f>
        <v/>
      </c>
      <c r="M21" s="24">
        <f>Corridor_Evidence!S21/Corridor_Evidence!S$25</f>
        <v/>
      </c>
      <c r="N21" s="25">
        <f>M21*Morocco_Total_YOY!T$5</f>
        <v/>
      </c>
      <c r="O21" s="18" t="inlineStr">
        <is>
          <t>C</t>
        </is>
      </c>
      <c r="P21" s="24" t="n">
        <v>0.28</v>
      </c>
      <c r="Q21" s="25">
        <f>N21*(1-P21)</f>
        <v/>
      </c>
      <c r="R21" s="25">
        <f>N21</f>
        <v/>
      </c>
      <c r="S21" s="25">
        <f>N21*(1+P21)</f>
        <v/>
      </c>
    </row>
    <row r="22" ht="24" customHeight="1">
      <c r="A22" s="19" t="inlineStr">
        <is>
          <t>Other Western Europe</t>
        </is>
      </c>
      <c r="B22" s="19" t="inlineStr">
        <is>
          <t>OWE</t>
        </is>
      </c>
      <c r="C22" s="26">
        <f>Corridor_Evidence!N22/Corridor_Evidence!N$25</f>
        <v/>
      </c>
      <c r="D22" s="27">
        <f>C22*Morocco_Total_YOY!O$5</f>
        <v/>
      </c>
      <c r="E22" s="26">
        <f>Corridor_Evidence!O22/Corridor_Evidence!O$25</f>
        <v/>
      </c>
      <c r="F22" s="27">
        <f>E22*Morocco_Total_YOY!P$5</f>
        <v/>
      </c>
      <c r="G22" s="26">
        <f>Corridor_Evidence!P22/Corridor_Evidence!P$25</f>
        <v/>
      </c>
      <c r="H22" s="27">
        <f>G22*Morocco_Total_YOY!Q$5</f>
        <v/>
      </c>
      <c r="I22" s="26">
        <f>Corridor_Evidence!Q22/Corridor_Evidence!Q$25</f>
        <v/>
      </c>
      <c r="J22" s="27">
        <f>I22*Morocco_Total_YOY!R$5</f>
        <v/>
      </c>
      <c r="K22" s="26">
        <f>Corridor_Evidence!R22/Corridor_Evidence!R$25</f>
        <v/>
      </c>
      <c r="L22" s="27">
        <f>K22*Morocco_Total_YOY!S$5</f>
        <v/>
      </c>
      <c r="M22" s="26">
        <f>Corridor_Evidence!S22/Corridor_Evidence!S$25</f>
        <v/>
      </c>
      <c r="N22" s="27">
        <f>M22*Morocco_Total_YOY!T$5</f>
        <v/>
      </c>
      <c r="O22" s="19" t="inlineStr">
        <is>
          <t>C</t>
        </is>
      </c>
      <c r="P22" s="26" t="n">
        <v>0.28</v>
      </c>
      <c r="Q22" s="27">
        <f>N22*(1-P22)</f>
        <v/>
      </c>
      <c r="R22" s="27">
        <f>N22</f>
        <v/>
      </c>
      <c r="S22" s="27">
        <f>N22*(1+P22)</f>
        <v/>
      </c>
    </row>
    <row r="23" ht="24" customHeight="1">
      <c r="A23" s="18" t="inlineStr">
        <is>
          <t>Other GCC / MENA</t>
        </is>
      </c>
      <c r="B23" s="18" t="inlineStr">
        <is>
          <t>OGM</t>
        </is>
      </c>
      <c r="C23" s="24">
        <f>Corridor_Evidence!N23/Corridor_Evidence!N$25</f>
        <v/>
      </c>
      <c r="D23" s="25">
        <f>C23*Morocco_Total_YOY!O$5</f>
        <v/>
      </c>
      <c r="E23" s="24">
        <f>Corridor_Evidence!O23/Corridor_Evidence!O$25</f>
        <v/>
      </c>
      <c r="F23" s="25">
        <f>E23*Morocco_Total_YOY!P$5</f>
        <v/>
      </c>
      <c r="G23" s="24">
        <f>Corridor_Evidence!P23/Corridor_Evidence!P$25</f>
        <v/>
      </c>
      <c r="H23" s="25">
        <f>G23*Morocco_Total_YOY!Q$5</f>
        <v/>
      </c>
      <c r="I23" s="24">
        <f>Corridor_Evidence!Q23/Corridor_Evidence!Q$25</f>
        <v/>
      </c>
      <c r="J23" s="25">
        <f>I23*Morocco_Total_YOY!R$5</f>
        <v/>
      </c>
      <c r="K23" s="24">
        <f>Corridor_Evidence!R23/Corridor_Evidence!R$25</f>
        <v/>
      </c>
      <c r="L23" s="25">
        <f>K23*Morocco_Total_YOY!S$5</f>
        <v/>
      </c>
      <c r="M23" s="24">
        <f>Corridor_Evidence!S23/Corridor_Evidence!S$25</f>
        <v/>
      </c>
      <c r="N23" s="25">
        <f>M23*Morocco_Total_YOY!T$5</f>
        <v/>
      </c>
      <c r="O23" s="18" t="inlineStr">
        <is>
          <t>C</t>
        </is>
      </c>
      <c r="P23" s="24" t="n">
        <v>0.28</v>
      </c>
      <c r="Q23" s="25">
        <f>N23*(1-P23)</f>
        <v/>
      </c>
      <c r="R23" s="25">
        <f>N23</f>
        <v/>
      </c>
      <c r="S23" s="25">
        <f>N23*(1+P23)</f>
        <v/>
      </c>
    </row>
    <row r="24" ht="24" customHeight="1">
      <c r="A24" s="19" t="inlineStr">
        <is>
          <t>Rest of World</t>
        </is>
      </c>
      <c r="B24" s="19" t="inlineStr">
        <is>
          <t>ROW</t>
        </is>
      </c>
      <c r="C24" s="26">
        <f>Corridor_Evidence!N24/Corridor_Evidence!N$25</f>
        <v/>
      </c>
      <c r="D24" s="27">
        <f>C24*Morocco_Total_YOY!O$5</f>
        <v/>
      </c>
      <c r="E24" s="26">
        <f>Corridor_Evidence!O24/Corridor_Evidence!O$25</f>
        <v/>
      </c>
      <c r="F24" s="27">
        <f>E24*Morocco_Total_YOY!P$5</f>
        <v/>
      </c>
      <c r="G24" s="26">
        <f>Corridor_Evidence!P24/Corridor_Evidence!P$25</f>
        <v/>
      </c>
      <c r="H24" s="27">
        <f>G24*Morocco_Total_YOY!Q$5</f>
        <v/>
      </c>
      <c r="I24" s="26">
        <f>Corridor_Evidence!Q24/Corridor_Evidence!Q$25</f>
        <v/>
      </c>
      <c r="J24" s="27">
        <f>I24*Morocco_Total_YOY!R$5</f>
        <v/>
      </c>
      <c r="K24" s="26">
        <f>Corridor_Evidence!R24/Corridor_Evidence!R$25</f>
        <v/>
      </c>
      <c r="L24" s="27">
        <f>K24*Morocco_Total_YOY!S$5</f>
        <v/>
      </c>
      <c r="M24" s="26">
        <f>Corridor_Evidence!S24/Corridor_Evidence!S$25</f>
        <v/>
      </c>
      <c r="N24" s="27">
        <f>M24*Morocco_Total_YOY!T$5</f>
        <v/>
      </c>
      <c r="O24" s="19" t="inlineStr">
        <is>
          <t>C</t>
        </is>
      </c>
      <c r="P24" s="26" t="n">
        <v>0.28</v>
      </c>
      <c r="Q24" s="27">
        <f>N24*(1-P24)</f>
        <v/>
      </c>
      <c r="R24" s="27">
        <f>N24</f>
        <v/>
      </c>
      <c r="S24" s="27">
        <f>N24*(1+P24)</f>
        <v/>
      </c>
    </row>
    <row r="25" ht="24" customHeight="1">
      <c r="A25" s="22" t="inlineStr">
        <is>
          <t>Total / Reconciliation</t>
        </is>
      </c>
      <c r="B25" s="22" t="n"/>
      <c r="C25" s="28">
        <f>SUM(C5:C24)</f>
        <v/>
      </c>
      <c r="D25" s="23">
        <f>SUM(D5:D24)</f>
        <v/>
      </c>
      <c r="E25" s="28">
        <f>SUM(E5:E24)</f>
        <v/>
      </c>
      <c r="F25" s="23">
        <f>SUM(F5:F24)</f>
        <v/>
      </c>
      <c r="G25" s="28">
        <f>SUM(G5:G24)</f>
        <v/>
      </c>
      <c r="H25" s="23">
        <f>SUM(H5:H24)</f>
        <v/>
      </c>
      <c r="I25" s="28">
        <f>SUM(I5:I24)</f>
        <v/>
      </c>
      <c r="J25" s="23">
        <f>SUM(J5:J24)</f>
        <v/>
      </c>
      <c r="K25" s="28">
        <f>SUM(K5:K24)</f>
        <v/>
      </c>
      <c r="L25" s="23">
        <f>SUM(L5:L24)</f>
        <v/>
      </c>
      <c r="M25" s="28">
        <f>SUM(M5:M24)</f>
        <v/>
      </c>
      <c r="N25" s="23">
        <f>SUM(N5:N24)</f>
        <v/>
      </c>
      <c r="O25" s="22" t="n"/>
      <c r="P25" s="28" t="n"/>
      <c r="Q25" s="23" t="n"/>
      <c r="R25" s="23" t="inlineStr">
        <is>
          <t>Base total</t>
        </is>
      </c>
      <c r="S25" s="23" t="n"/>
    </row>
    <row r="26" ht="24" customHeight="1">
      <c r="A26" s="29" t="inlineStr">
        <is>
          <t>Annual Total Difference</t>
        </is>
      </c>
      <c r="B26" s="29" t="n"/>
      <c r="C26" s="30">
        <f>C25-1</f>
        <v/>
      </c>
      <c r="D26" s="31">
        <f>D25-Morocco_Total_YOY!O$5</f>
        <v/>
      </c>
      <c r="E26" s="30">
        <f>E25-1</f>
        <v/>
      </c>
      <c r="F26" s="31">
        <f>F25-Morocco_Total_YOY!P$5</f>
        <v/>
      </c>
      <c r="G26" s="30">
        <f>G25-1</f>
        <v/>
      </c>
      <c r="H26" s="31">
        <f>H25-Morocco_Total_YOY!Q$5</f>
        <v/>
      </c>
      <c r="I26" s="30">
        <f>I25-1</f>
        <v/>
      </c>
      <c r="J26" s="31">
        <f>J25-Morocco_Total_YOY!R$5</f>
        <v/>
      </c>
      <c r="K26" s="30">
        <f>K25-1</f>
        <v/>
      </c>
      <c r="L26" s="31">
        <f>L25-Morocco_Total_YOY!S$5</f>
        <v/>
      </c>
      <c r="M26" s="30">
        <f>M25-1</f>
        <v/>
      </c>
      <c r="N26" s="31">
        <f>N25-Morocco_Total_YOY!T$5</f>
        <v/>
      </c>
      <c r="O26" s="29" t="n"/>
      <c r="P26" s="30" t="n"/>
      <c r="Q26" s="31" t="n"/>
      <c r="R26" s="31" t="inlineStr">
        <is>
          <t>Should be zero / immaterial rounding</t>
        </is>
      </c>
      <c r="S26" s="31" t="n"/>
    </row>
  </sheetData>
  <autoFilter ref="A4:S26"/>
  <mergeCells count="2">
    <mergeCell ref="A2:S2"/>
    <mergeCell ref="A1:S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 fitToPage="0"/>
  </sheetPr>
  <dimension ref="A1:I32"/>
  <sheetViews>
    <sheetView showGridLines="1" view="normal" workbookViewId="0">
      <selection activeCell="A1" sqref="A1"/>
    </sheetView>
  </sheetViews>
  <sheetFormatPr baseColWidth="8" defaultRowHeight="15"/>
  <cols>
    <col width="26" customWidth="1" min="1" max="1"/>
    <col width="10" customWidth="1" min="2" max="2"/>
    <col width="28" customWidth="1" min="3" max="3"/>
    <col width="14" customWidth="1" min="4" max="4"/>
    <col width="34" customWidth="1" min="5" max="5"/>
    <col width="24" customWidth="1" min="6" max="6"/>
    <col width="14" customWidth="1" min="7" max="7"/>
    <col width="42" customWidth="1" min="8" max="8"/>
    <col width="52" customWidth="1" min="9" max="9"/>
  </cols>
  <sheetData>
    <row r="1">
      <c r="A1" s="20" t="inlineStr">
        <is>
          <t>Morocco Disclosure Tracker</t>
        </is>
      </c>
    </row>
    <row r="2">
      <c r="A2" s="21" t="inlineStr">
        <is>
          <t>Tracks disclosure quality by source country and identifies which allocations are directly disclosed, partially supported, or model-estimated.</t>
        </is>
      </c>
    </row>
    <row r="4">
      <c r="A4" s="3" t="inlineStr">
        <is>
          <t>Source Country</t>
        </is>
      </c>
      <c r="B4" s="3" t="inlineStr">
        <is>
          <t>ISO3</t>
        </is>
      </c>
      <c r="C4" s="3" t="inlineStr">
        <is>
          <t>Has Public Source-Country Disclosure?</t>
        </is>
      </c>
      <c r="D4" s="3" t="inlineStr">
        <is>
          <t>Latest Year Found</t>
        </is>
      </c>
      <c r="E4" s="3" t="inlineStr">
        <is>
          <t>Data Granularity</t>
        </is>
      </c>
      <c r="F4" s="3" t="inlineStr">
        <is>
          <t>Directly Usable for Morocco Mapping?</t>
        </is>
      </c>
      <c r="G4" s="3" t="inlineStr">
        <is>
          <t>Confidence Tier</t>
        </is>
      </c>
      <c r="H4" s="3" t="inlineStr">
        <is>
          <t>Reference Basis</t>
        </is>
      </c>
      <c r="I4" s="3" t="inlineStr">
        <is>
          <t>Action / Upgrade Needed</t>
        </is>
      </c>
    </row>
    <row r="5" ht="46" customHeight="1">
      <c r="A5" s="18" t="inlineStr">
        <is>
          <t>France</t>
        </is>
      </c>
      <c r="B5" s="18" t="inlineStr">
        <is>
          <t>FRA</t>
        </is>
      </c>
      <c r="C5" s="18" t="inlineStr">
        <is>
          <t>Yes / Disclosed anchor</t>
        </is>
      </c>
      <c r="D5" s="18" t="inlineStr">
        <is>
          <t>2023</t>
        </is>
      </c>
      <c r="E5" s="18" t="inlineStr">
        <is>
          <t>Country share of Morocco remittances</t>
        </is>
      </c>
      <c r="F5" s="18" t="inlineStr">
        <is>
          <t>Directly usable as anchor</t>
        </is>
      </c>
      <c r="G5" s="37" t="inlineStr">
        <is>
          <t>A</t>
        </is>
      </c>
      <c r="H5" s="18" t="inlineStr">
        <is>
          <t>OECD 2024 based on Office des Changes data</t>
        </is>
      </c>
      <c r="I5" s="18" t="inlineStr">
        <is>
          <t>Retain as Tier A; update when Office des Changes/OECD publishes newer origin split.</t>
        </is>
      </c>
    </row>
    <row r="6" ht="46" customHeight="1">
      <c r="A6" s="19" t="inlineStr">
        <is>
          <t>Spain</t>
        </is>
      </c>
      <c r="B6" s="19" t="inlineStr">
        <is>
          <t>ESP</t>
        </is>
      </c>
      <c r="C6" s="19" t="inlineStr">
        <is>
          <t>Yes / Disclosed anchor</t>
        </is>
      </c>
      <c r="D6" s="19" t="inlineStr">
        <is>
          <t>2023</t>
        </is>
      </c>
      <c r="E6" s="19" t="inlineStr">
        <is>
          <t>Country share of Morocco remittances</t>
        </is>
      </c>
      <c r="F6" s="19" t="inlineStr">
        <is>
          <t>Directly usable as anchor</t>
        </is>
      </c>
      <c r="G6" s="37" t="inlineStr">
        <is>
          <t>A</t>
        </is>
      </c>
      <c r="H6" s="19" t="inlineStr">
        <is>
          <t>OECD 2024 based on Office des Changes data</t>
        </is>
      </c>
      <c r="I6" s="19" t="inlineStr">
        <is>
          <t>Retain as Tier A; update when Office des Changes/OECD publishes newer origin split.</t>
        </is>
      </c>
    </row>
    <row r="7" ht="46" customHeight="1">
      <c r="A7" s="18" t="inlineStr">
        <is>
          <t>Italy</t>
        </is>
      </c>
      <c r="B7" s="18" t="inlineStr">
        <is>
          <t>ITA</t>
        </is>
      </c>
      <c r="C7" s="18" t="inlineStr">
        <is>
          <t>Yes / Disclosed anchor</t>
        </is>
      </c>
      <c r="D7" s="18" t="inlineStr">
        <is>
          <t>2023</t>
        </is>
      </c>
      <c r="E7" s="18" t="inlineStr">
        <is>
          <t>Country share of Morocco remittances</t>
        </is>
      </c>
      <c r="F7" s="18" t="inlineStr">
        <is>
          <t>Directly usable as anchor</t>
        </is>
      </c>
      <c r="G7" s="37" t="inlineStr">
        <is>
          <t>A</t>
        </is>
      </c>
      <c r="H7" s="18" t="inlineStr">
        <is>
          <t>OECD 2024 based on Office des Changes data</t>
        </is>
      </c>
      <c r="I7" s="18" t="inlineStr">
        <is>
          <t>Retain as Tier A; update when Office des Changes/OECD publishes newer origin split.</t>
        </is>
      </c>
    </row>
    <row r="8" ht="46" customHeight="1">
      <c r="A8" s="19" t="inlineStr">
        <is>
          <t>Belgium</t>
        </is>
      </c>
      <c r="B8" s="19" t="inlineStr">
        <is>
          <t>BEL</t>
        </is>
      </c>
      <c r="C8" s="19" t="inlineStr">
        <is>
          <t>Partial / Regional evidence</t>
        </is>
      </c>
      <c r="D8" s="19" t="inlineStr">
        <is>
          <t>2023</t>
        </is>
      </c>
      <c r="E8" s="19" t="inlineStr">
        <is>
          <t>Regional/diaspora proxy, not full bilateral annual series</t>
        </is>
      </c>
      <c r="F8" s="19" t="inlineStr">
        <is>
          <t>Proxy / partial</t>
        </is>
      </c>
      <c r="G8" s="36" t="inlineStr">
        <is>
          <t>B</t>
        </is>
      </c>
      <c r="H8" s="19" t="inlineStr">
        <is>
          <t>OECD/Oxford Western Europe structure + diaspora proxy</t>
        </is>
      </c>
      <c r="I8" s="19" t="inlineStr">
        <is>
          <t>Seek official bilateral transfer disclosure or sender-country payment statistics.</t>
        </is>
      </c>
    </row>
    <row r="9" ht="46" customHeight="1">
      <c r="A9" s="18" t="inlineStr">
        <is>
          <t>Netherlands</t>
        </is>
      </c>
      <c r="B9" s="18" t="inlineStr">
        <is>
          <t>NLD</t>
        </is>
      </c>
      <c r="C9" s="18" t="inlineStr">
        <is>
          <t>Partial / Regional evidence</t>
        </is>
      </c>
      <c r="D9" s="18" t="inlineStr">
        <is>
          <t>2023</t>
        </is>
      </c>
      <c r="E9" s="18" t="inlineStr">
        <is>
          <t>Regional/diaspora proxy, not full bilateral annual series</t>
        </is>
      </c>
      <c r="F9" s="18" t="inlineStr">
        <is>
          <t>Proxy / partial</t>
        </is>
      </c>
      <c r="G9" s="36" t="inlineStr">
        <is>
          <t>B</t>
        </is>
      </c>
      <c r="H9" s="18" t="inlineStr">
        <is>
          <t>OECD/Oxford Western Europe structure + diaspora proxy</t>
        </is>
      </c>
      <c r="I9" s="18" t="inlineStr">
        <is>
          <t>Seek official bilateral transfer disclosure or sender-country payment statistics.</t>
        </is>
      </c>
    </row>
    <row r="10" ht="46" customHeight="1">
      <c r="A10" s="19" t="inlineStr">
        <is>
          <t>Germany</t>
        </is>
      </c>
      <c r="B10" s="19" t="inlineStr">
        <is>
          <t>DEU</t>
        </is>
      </c>
      <c r="C10" s="19" t="inlineStr">
        <is>
          <t>Partial / Regional evidence</t>
        </is>
      </c>
      <c r="D10" s="19" t="inlineStr">
        <is>
          <t>2023</t>
        </is>
      </c>
      <c r="E10" s="19" t="inlineStr">
        <is>
          <t>Regional/diaspora proxy, not full bilateral annual series</t>
        </is>
      </c>
      <c r="F10" s="19" t="inlineStr">
        <is>
          <t>Proxy / partial</t>
        </is>
      </c>
      <c r="G10" s="36" t="inlineStr">
        <is>
          <t>B</t>
        </is>
      </c>
      <c r="H10" s="19" t="inlineStr">
        <is>
          <t>OECD/Oxford Western Europe structure + diaspora proxy</t>
        </is>
      </c>
      <c r="I10" s="19" t="inlineStr">
        <is>
          <t>Seek official bilateral transfer disclosure or sender-country payment statistics.</t>
        </is>
      </c>
    </row>
    <row r="11" ht="46" customHeight="1">
      <c r="A11" s="18" t="inlineStr">
        <is>
          <t>United Kingdom</t>
        </is>
      </c>
      <c r="B11" s="18" t="inlineStr">
        <is>
          <t>GBR</t>
        </is>
      </c>
      <c r="C11" s="18" t="inlineStr">
        <is>
          <t>Partial / Regional evidence</t>
        </is>
      </c>
      <c r="D11" s="18" t="inlineStr">
        <is>
          <t>2023</t>
        </is>
      </c>
      <c r="E11" s="18" t="inlineStr">
        <is>
          <t>Regional/diaspora proxy, not full bilateral annual series</t>
        </is>
      </c>
      <c r="F11" s="18" t="inlineStr">
        <is>
          <t>Proxy / partial</t>
        </is>
      </c>
      <c r="G11" s="35" t="inlineStr">
        <is>
          <t>C</t>
        </is>
      </c>
      <c r="H11" s="18" t="inlineStr">
        <is>
          <t>OECD/Oxford Western Europe structure + diaspora proxy</t>
        </is>
      </c>
      <c r="I11" s="18" t="inlineStr">
        <is>
          <t>Seek official bilateral transfer disclosure or sender-country payment statistics.</t>
        </is>
      </c>
    </row>
    <row r="12" ht="46" customHeight="1">
      <c r="A12" s="19" t="inlineStr">
        <is>
          <t>United States</t>
        </is>
      </c>
      <c r="B12" s="19" t="inlineStr">
        <is>
          <t>USA</t>
        </is>
      </c>
      <c r="C12" s="19" t="inlineStr">
        <is>
          <t>Limited</t>
        </is>
      </c>
      <c r="D12" s="19" t="inlineStr">
        <is>
          <t>TBD</t>
        </is>
      </c>
      <c r="E12" s="19" t="inlineStr">
        <is>
          <t>Diaspora/high-income proxy</t>
        </is>
      </c>
      <c r="F12" s="19" t="inlineStr">
        <is>
          <t>Proxy only</t>
        </is>
      </c>
      <c r="G12" s="35" t="inlineStr">
        <is>
          <t>C</t>
        </is>
      </c>
      <c r="H12" s="19" t="inlineStr">
        <is>
          <t>Diaspora proxy + World Bank/KNOMAD methodology</t>
        </is>
      </c>
      <c r="I12" s="19" t="inlineStr">
        <is>
          <t>Collect sender-country outward remittance data and migration stock updates.</t>
        </is>
      </c>
    </row>
    <row r="13" ht="46" customHeight="1">
      <c r="A13" s="18" t="inlineStr">
        <is>
          <t>Canada</t>
        </is>
      </c>
      <c r="B13" s="18" t="inlineStr">
        <is>
          <t>CAN</t>
        </is>
      </c>
      <c r="C13" s="18" t="inlineStr">
        <is>
          <t>Limited</t>
        </is>
      </c>
      <c r="D13" s="18" t="inlineStr">
        <is>
          <t>TBD</t>
        </is>
      </c>
      <c r="E13" s="18" t="inlineStr">
        <is>
          <t>Diaspora/high-income proxy</t>
        </is>
      </c>
      <c r="F13" s="18" t="inlineStr">
        <is>
          <t>Proxy only</t>
        </is>
      </c>
      <c r="G13" s="35" t="inlineStr">
        <is>
          <t>C</t>
        </is>
      </c>
      <c r="H13" s="18" t="inlineStr">
        <is>
          <t>Diaspora proxy + World Bank/KNOMAD methodology</t>
        </is>
      </c>
      <c r="I13" s="18" t="inlineStr">
        <is>
          <t>Collect sender-country outward remittance data and migration stock updates.</t>
        </is>
      </c>
    </row>
    <row r="14" ht="46" customHeight="1">
      <c r="A14" s="19" t="inlineStr">
        <is>
          <t>United Arab Emirates</t>
        </is>
      </c>
      <c r="B14" s="19" t="inlineStr">
        <is>
          <t>ARE</t>
        </is>
      </c>
      <c r="C14" s="19" t="inlineStr">
        <is>
          <t>Limited</t>
        </is>
      </c>
      <c r="D14" s="19" t="inlineStr">
        <is>
          <t>TBD</t>
        </is>
      </c>
      <c r="E14" s="19" t="inlineStr">
        <is>
          <t>Regional/MENA proxy</t>
        </is>
      </c>
      <c r="F14" s="19" t="inlineStr">
        <is>
          <t>Proxy only</t>
        </is>
      </c>
      <c r="G14" s="36" t="inlineStr">
        <is>
          <t>B</t>
        </is>
      </c>
      <c r="H14" s="19" t="inlineStr">
        <is>
          <t>GCC/MENA proxy; reconciled to Morocco official totals</t>
        </is>
      </c>
      <c r="I14" s="19" t="inlineStr">
        <is>
          <t>Search sender-country central bank/payment statistics and MTO reports; update evidence score if found.</t>
        </is>
      </c>
    </row>
    <row r="15" ht="46" customHeight="1">
      <c r="A15" s="18" t="inlineStr">
        <is>
          <t>Saudi Arabia</t>
        </is>
      </c>
      <c r="B15" s="18" t="inlineStr">
        <is>
          <t>SAU</t>
        </is>
      </c>
      <c r="C15" s="18" t="inlineStr">
        <is>
          <t>Limited</t>
        </is>
      </c>
      <c r="D15" s="18" t="inlineStr">
        <is>
          <t>TBD</t>
        </is>
      </c>
      <c r="E15" s="18" t="inlineStr">
        <is>
          <t>Regional/MENA proxy</t>
        </is>
      </c>
      <c r="F15" s="18" t="inlineStr">
        <is>
          <t>Proxy only</t>
        </is>
      </c>
      <c r="G15" s="36" t="inlineStr">
        <is>
          <t>B</t>
        </is>
      </c>
      <c r="H15" s="18" t="inlineStr">
        <is>
          <t>GCC/MENA proxy; reconciled to Morocco official totals</t>
        </is>
      </c>
      <c r="I15" s="18" t="inlineStr">
        <is>
          <t>Search sender-country central bank/payment statistics and MTO reports; update evidence score if found.</t>
        </is>
      </c>
    </row>
    <row r="16" ht="46" customHeight="1">
      <c r="A16" s="19" t="inlineStr">
        <is>
          <t>Qatar</t>
        </is>
      </c>
      <c r="B16" s="19" t="inlineStr">
        <is>
          <t>QAT</t>
        </is>
      </c>
      <c r="C16" s="19" t="inlineStr">
        <is>
          <t>Limited</t>
        </is>
      </c>
      <c r="D16" s="19" t="inlineStr">
        <is>
          <t>TBD</t>
        </is>
      </c>
      <c r="E16" s="19" t="inlineStr">
        <is>
          <t>Regional/MENA proxy</t>
        </is>
      </c>
      <c r="F16" s="19" t="inlineStr">
        <is>
          <t>Proxy only</t>
        </is>
      </c>
      <c r="G16" s="35" t="inlineStr">
        <is>
          <t>C</t>
        </is>
      </c>
      <c r="H16" s="19" t="inlineStr">
        <is>
          <t>GCC/MENA proxy; reconciled to Morocco official totals</t>
        </is>
      </c>
      <c r="I16" s="19" t="inlineStr">
        <is>
          <t>Search sender-country central bank/payment statistics and MTO reports; update evidence score if found.</t>
        </is>
      </c>
    </row>
    <row r="17" ht="46" customHeight="1">
      <c r="A17" s="18" t="inlineStr">
        <is>
          <t>Kuwait</t>
        </is>
      </c>
      <c r="B17" s="18" t="inlineStr">
        <is>
          <t>KWT</t>
        </is>
      </c>
      <c r="C17" s="18" t="inlineStr">
        <is>
          <t>Limited</t>
        </is>
      </c>
      <c r="D17" s="18" t="inlineStr">
        <is>
          <t>TBD</t>
        </is>
      </c>
      <c r="E17" s="18" t="inlineStr">
        <is>
          <t>Regional/MENA proxy</t>
        </is>
      </c>
      <c r="F17" s="18" t="inlineStr">
        <is>
          <t>Proxy only</t>
        </is>
      </c>
      <c r="G17" s="35" t="inlineStr">
        <is>
          <t>C</t>
        </is>
      </c>
      <c r="H17" s="18" t="inlineStr">
        <is>
          <t>GCC/MENA proxy; reconciled to Morocco official totals</t>
        </is>
      </c>
      <c r="I17" s="18" t="inlineStr">
        <is>
          <t>Search sender-country central bank/payment statistics and MTO reports; update evidence score if found.</t>
        </is>
      </c>
    </row>
    <row r="18" ht="46" customHeight="1">
      <c r="A18" s="19" t="inlineStr">
        <is>
          <t>Bahrain</t>
        </is>
      </c>
      <c r="B18" s="19" t="inlineStr">
        <is>
          <t>BHR</t>
        </is>
      </c>
      <c r="C18" s="19" t="inlineStr">
        <is>
          <t>Limited</t>
        </is>
      </c>
      <c r="D18" s="19" t="inlineStr">
        <is>
          <t>TBD</t>
        </is>
      </c>
      <c r="E18" s="19" t="inlineStr">
        <is>
          <t>Regional/MENA proxy</t>
        </is>
      </c>
      <c r="F18" s="19" t="inlineStr">
        <is>
          <t>Proxy only</t>
        </is>
      </c>
      <c r="G18" s="35" t="inlineStr">
        <is>
          <t>C</t>
        </is>
      </c>
      <c r="H18" s="19" t="inlineStr">
        <is>
          <t>GCC/MENA proxy; reconciled to Morocco official totals</t>
        </is>
      </c>
      <c r="I18" s="19" t="inlineStr">
        <is>
          <t>Search sender-country central bank/payment statistics and MTO reports; update evidence score if found.</t>
        </is>
      </c>
    </row>
    <row r="19" ht="46" customHeight="1">
      <c r="A19" s="18" t="inlineStr">
        <is>
          <t>Oman</t>
        </is>
      </c>
      <c r="B19" s="18" t="inlineStr">
        <is>
          <t>OMN</t>
        </is>
      </c>
      <c r="C19" s="18" t="inlineStr">
        <is>
          <t>Limited</t>
        </is>
      </c>
      <c r="D19" s="18" t="inlineStr">
        <is>
          <t>TBD</t>
        </is>
      </c>
      <c r="E19" s="18" t="inlineStr">
        <is>
          <t>Regional/MENA proxy</t>
        </is>
      </c>
      <c r="F19" s="18" t="inlineStr">
        <is>
          <t>Proxy only</t>
        </is>
      </c>
      <c r="G19" s="35" t="inlineStr">
        <is>
          <t>C</t>
        </is>
      </c>
      <c r="H19" s="18" t="inlineStr">
        <is>
          <t>GCC/MENA proxy; reconciled to Morocco official totals</t>
        </is>
      </c>
      <c r="I19" s="18" t="inlineStr">
        <is>
          <t>Search sender-country central bank/payment statistics and MTO reports; update evidence score if found.</t>
        </is>
      </c>
    </row>
    <row r="20" ht="46" customHeight="1">
      <c r="A20" s="19" t="inlineStr">
        <is>
          <t>Portugal</t>
        </is>
      </c>
      <c r="B20" s="19" t="inlineStr">
        <is>
          <t>PRT</t>
        </is>
      </c>
      <c r="C20" s="19" t="inlineStr">
        <is>
          <t>Partial / Regional evidence</t>
        </is>
      </c>
      <c r="D20" s="19" t="inlineStr">
        <is>
          <t>2023</t>
        </is>
      </c>
      <c r="E20" s="19" t="inlineStr">
        <is>
          <t>Regional/diaspora proxy, not full bilateral annual series</t>
        </is>
      </c>
      <c r="F20" s="19" t="inlineStr">
        <is>
          <t>Proxy / partial</t>
        </is>
      </c>
      <c r="G20" s="35" t="inlineStr">
        <is>
          <t>C</t>
        </is>
      </c>
      <c r="H20" s="19" t="inlineStr">
        <is>
          <t>OECD/Oxford Western Europe structure + diaspora proxy</t>
        </is>
      </c>
      <c r="I20" s="19" t="inlineStr">
        <is>
          <t>Seek official bilateral transfer disclosure or sender-country payment statistics.</t>
        </is>
      </c>
    </row>
    <row r="21" ht="46" customHeight="1">
      <c r="A21" s="18" t="inlineStr">
        <is>
          <t>Switzerland</t>
        </is>
      </c>
      <c r="B21" s="18" t="inlineStr">
        <is>
          <t>CHE</t>
        </is>
      </c>
      <c r="C21" s="18" t="inlineStr">
        <is>
          <t>Partial / Regional evidence</t>
        </is>
      </c>
      <c r="D21" s="18" t="inlineStr">
        <is>
          <t>2023</t>
        </is>
      </c>
      <c r="E21" s="18" t="inlineStr">
        <is>
          <t>Regional/diaspora proxy, not full bilateral annual series</t>
        </is>
      </c>
      <c r="F21" s="18" t="inlineStr">
        <is>
          <t>Proxy / partial</t>
        </is>
      </c>
      <c r="G21" s="35" t="inlineStr">
        <is>
          <t>C</t>
        </is>
      </c>
      <c r="H21" s="18" t="inlineStr">
        <is>
          <t>OECD/Oxford Western Europe structure + diaspora proxy</t>
        </is>
      </c>
      <c r="I21" s="18" t="inlineStr">
        <is>
          <t>Seek official bilateral transfer disclosure or sender-country payment statistics.</t>
        </is>
      </c>
    </row>
    <row r="22" ht="46" customHeight="1">
      <c r="A22" s="19" t="inlineStr">
        <is>
          <t>Other Western Europe</t>
        </is>
      </c>
      <c r="B22" s="19" t="inlineStr">
        <is>
          <t>OWE</t>
        </is>
      </c>
      <c r="C22" s="19" t="inlineStr">
        <is>
          <t>Partial / Regional evidence</t>
        </is>
      </c>
      <c r="D22" s="19" t="inlineStr">
        <is>
          <t>2023</t>
        </is>
      </c>
      <c r="E22" s="19" t="inlineStr">
        <is>
          <t>Regional/diaspora proxy, not full bilateral annual series</t>
        </is>
      </c>
      <c r="F22" s="19" t="inlineStr">
        <is>
          <t>Proxy / partial</t>
        </is>
      </c>
      <c r="G22" s="35" t="inlineStr">
        <is>
          <t>C</t>
        </is>
      </c>
      <c r="H22" s="19" t="inlineStr">
        <is>
          <t>OECD/Oxford Western Europe structure + diaspora proxy</t>
        </is>
      </c>
      <c r="I22" s="19" t="inlineStr">
        <is>
          <t>Seek official bilateral transfer disclosure or sender-country payment statistics.</t>
        </is>
      </c>
    </row>
    <row r="23" ht="46" customHeight="1">
      <c r="A23" s="18" t="inlineStr">
        <is>
          <t>Other GCC / MENA</t>
        </is>
      </c>
      <c r="B23" s="18" t="inlineStr">
        <is>
          <t>OGM</t>
        </is>
      </c>
      <c r="C23" s="18" t="inlineStr">
        <is>
          <t>Limited</t>
        </is>
      </c>
      <c r="D23" s="18" t="inlineStr">
        <is>
          <t>TBD</t>
        </is>
      </c>
      <c r="E23" s="18" t="inlineStr">
        <is>
          <t>Regional/MENA proxy</t>
        </is>
      </c>
      <c r="F23" s="18" t="inlineStr">
        <is>
          <t>Proxy only</t>
        </is>
      </c>
      <c r="G23" s="35" t="inlineStr">
        <is>
          <t>C</t>
        </is>
      </c>
      <c r="H23" s="18" t="inlineStr">
        <is>
          <t>GCC/MENA proxy; reconciled to Morocco official totals</t>
        </is>
      </c>
      <c r="I23" s="18" t="inlineStr">
        <is>
          <t>Search sender-country central bank/payment statistics and MTO reports; update evidence score if found.</t>
        </is>
      </c>
    </row>
    <row r="24" ht="46" customHeight="1">
      <c r="A24" s="19" t="inlineStr">
        <is>
          <t>Rest of World</t>
        </is>
      </c>
      <c r="B24" s="19" t="inlineStr">
        <is>
          <t>ROW</t>
        </is>
      </c>
      <c r="C24" s="19" t="inlineStr">
        <is>
          <t>Residual</t>
        </is>
      </c>
      <c r="D24" s="19" t="inlineStr">
        <is>
          <t>2020-2025</t>
        </is>
      </c>
      <c r="E24" s="19" t="inlineStr">
        <is>
          <t>Balancing residual</t>
        </is>
      </c>
      <c r="F24" s="19" t="inlineStr">
        <is>
          <t>No</t>
        </is>
      </c>
      <c r="G24" s="35" t="inlineStr">
        <is>
          <t>C</t>
        </is>
      </c>
      <c r="H24" s="19" t="inlineStr">
        <is>
          <t>Model residual after named corridors</t>
        </is>
      </c>
      <c r="I24" s="19" t="inlineStr">
        <is>
          <t>Break down if new country disclosures become available.</t>
        </is>
      </c>
    </row>
    <row r="27">
      <c r="A27" s="32" t="inlineStr">
        <is>
          <t>Reference Notes</t>
        </is>
      </c>
    </row>
    <row r="28">
      <c r="A28" s="41" t="inlineStr">
        <is>
          <t>Source</t>
        </is>
      </c>
      <c r="B28" s="41" t="inlineStr">
        <is>
          <t>Link</t>
        </is>
      </c>
      <c r="C28" s="41" t="inlineStr">
        <is>
          <t>Reason for Use</t>
        </is>
      </c>
    </row>
    <row r="29" ht="44" customHeight="1">
      <c r="A29" s="18" t="inlineStr">
        <is>
          <t>OECD Economic Surveys: Morocco 2024</t>
        </is>
      </c>
      <c r="B29" s="18" t="inlineStr">
        <is>
          <t>https://www.oecd.org/en/publications/2024/09/oecd-economic-surveys-morocco-2024_d4786047/full-report/component-4.html</t>
        </is>
      </c>
      <c r="C29" s="18" t="inlineStr">
        <is>
          <t>Direct anchor for France, Spain, Italy shares in 2023 and remittance macro importance.</t>
        </is>
      </c>
    </row>
    <row r="30" ht="44" customHeight="1">
      <c r="A30" s="18" t="inlineStr">
        <is>
          <t>Office des Changes 2025 indicator</t>
        </is>
      </c>
      <c r="B30" s="18" t="inlineStr">
        <is>
          <t>https://www.oc.gov.ma/en/publications-en/indicator-foreign-trade-end-december-2025</t>
        </is>
      </c>
      <c r="C30" s="18" t="inlineStr">
        <is>
          <t>2025 MRE transfer total; source for local-currency official/provisional annual total.</t>
        </is>
      </c>
    </row>
    <row r="31" ht="44" customHeight="1">
      <c r="A31" s="18" t="inlineStr">
        <is>
          <t>World Bank WDI Morocco remittance series</t>
        </is>
      </c>
      <c r="B31" s="18" t="inlineStr">
        <is>
          <t>https://api.worldbank.org/v2/country/MAR/indicator/BX.TRF.PWKR.CD.DT?format=json&amp;per_page=100&amp;date=2009:2025</t>
        </is>
      </c>
      <c r="C31" s="18" t="inlineStr">
        <is>
          <t>Historical annual remittance baseline for Morocco.</t>
        </is>
      </c>
    </row>
    <row r="32" ht="44" customHeight="1">
      <c r="A32" s="18" t="inlineStr">
        <is>
          <t>World Bank/KNOMAD methodology</t>
        </is>
      </c>
      <c r="B32" s="18" t="inlineStr">
        <is>
          <t>https://blogs.worldbank.org/en/peoplemove/bilateral-remittance-matrix-new</t>
        </is>
      </c>
      <c r="C32" s="18" t="inlineStr">
        <is>
          <t>Method support for bilateral estimates when direct disclosures are incomplete.</t>
        </is>
      </c>
    </row>
  </sheetData>
  <autoFilter ref="A4:I24"/>
  <mergeCells count="3">
    <mergeCell ref="A1:I1"/>
    <mergeCell ref="A27:I27"/>
    <mergeCell ref="A2:I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 fitToPage="0"/>
  </sheetPr>
  <dimension ref="A1:F20"/>
  <sheetViews>
    <sheetView showGridLines="1" view="normal" workbookViewId="0">
      <selection activeCell="A1" sqref="A1"/>
    </sheetView>
  </sheetViews>
  <sheetFormatPr baseColWidth="8" defaultRowHeight="15"/>
  <cols>
    <col width="26" customWidth="1" min="1" max="1"/>
    <col width="55" customWidth="1" min="2" max="2"/>
    <col width="46" customWidth="1" min="3" max="3"/>
    <col width="18" customWidth="1" min="4" max="4"/>
    <col width="48" customWidth="1" min="5" max="5"/>
    <col width="38" customWidth="1" min="6" max="6"/>
  </cols>
  <sheetData>
    <row r="1">
      <c r="A1" s="20" t="inlineStr">
        <is>
          <t>Morocco YoY Growth Justification</t>
        </is>
      </c>
    </row>
    <row r="2">
      <c r="A2" s="21" t="inlineStr">
        <is>
          <t>Explains the observed 2020-2025 Morocco remittance growth pattern and how it should be interpreted in future projections.</t>
        </is>
      </c>
    </row>
    <row r="4">
      <c r="A4" s="3" t="inlineStr">
        <is>
          <t>Topic</t>
        </is>
      </c>
      <c r="B4" s="3" t="inlineStr">
        <is>
          <t>Explicit Justification</t>
        </is>
      </c>
      <c r="C4" s="3" t="inlineStr">
        <is>
          <t>How It Affects YoY / Projection Logic</t>
        </is>
      </c>
      <c r="D4" s="3" t="inlineStr">
        <is>
          <t>Evidence Strength</t>
        </is>
      </c>
      <c r="E4" s="3" t="inlineStr">
        <is>
          <t>Citation / Evidence</t>
        </is>
      </c>
      <c r="F4" s="3" t="inlineStr">
        <is>
          <t>Model Treatment</t>
        </is>
      </c>
    </row>
    <row r="5" ht="72" customHeight="1">
      <c r="A5" s="18" t="inlineStr">
        <is>
          <t>COVID-era resilience and 2021 rebound</t>
        </is>
      </c>
      <c r="B5" s="18" t="inlineStr">
        <is>
          <t>World Bank reported remittance resilience during COVID-19 and a strong 2021 rebound; Maghreb receipts were supported by Euro Area recovery. Morocco benefited from the same diaspora support dynamic.</t>
        </is>
      </c>
      <c r="C5" s="18" t="inlineStr">
        <is>
          <t>Explains why Morocco shows a sharp step-up from 2020 to 2021 rather than a prolonged collapse. Future projection should not repeat the same one-off rebound mechanically.</t>
        </is>
      </c>
      <c r="D5" s="18" t="inlineStr">
        <is>
          <t>High</t>
        </is>
      </c>
      <c r="E5" s="18" t="inlineStr">
        <is>
          <t>World Bank 2021 remittance press releases; World Bank Morocco remittance series</t>
        </is>
      </c>
      <c r="F5" s="18" t="inlineStr">
        <is>
          <t>Treat 2021 as rebound/normalization year; use moderated growth afterward.</t>
        </is>
      </c>
    </row>
    <row r="6" ht="72" customHeight="1">
      <c r="A6" s="19" t="inlineStr">
        <is>
          <t>Large and concentrated Moroccan diaspora</t>
        </is>
      </c>
      <c r="B6" s="19" t="inlineStr">
        <is>
          <t>OECD notes remittances play a key role in Morocco and that France, Spain and Italy represented about 31%, 13% and 9% of 2023 remittance origins.</t>
        </is>
      </c>
      <c r="C6" s="19" t="inlineStr">
        <is>
          <t>Supports a stable, Europe-led corridor base with persistent flows from high-income host countries.</t>
        </is>
      </c>
      <c r="D6" s="19" t="inlineStr">
        <is>
          <t>High</t>
        </is>
      </c>
      <c r="E6" s="19" t="inlineStr">
        <is>
          <t>OECD Economic Surveys: Morocco 2024, based on Office des Changes data</t>
        </is>
      </c>
      <c r="F6" s="19" t="inlineStr">
        <is>
          <t>Use France/Spain/Italy as Tier A corridor anchors.</t>
        </is>
      </c>
    </row>
    <row r="7" ht="72" customHeight="1">
      <c r="A7" s="18" t="inlineStr">
        <is>
          <t>Western Europe structural anchor</t>
        </is>
      </c>
      <c r="B7" s="18" t="inlineStr">
        <is>
          <t>External sector analysis indicates Western Europe accounted for around 62.3% of Morocco remittance flows in 2023, consistent with the diaspora concentration in France, Spain, Italy, Belgium, Netherlands and Germany.</t>
        </is>
      </c>
      <c r="C7" s="18" t="inlineStr">
        <is>
          <t>Supports assigning the majority of country-flow weight to Western Europe and keeping volatility lower than purely model-estimated corridors.</t>
        </is>
      </c>
      <c r="D7" s="18" t="inlineStr">
        <is>
          <t>Medium-High</t>
        </is>
      </c>
      <c r="E7" s="18" t="inlineStr">
        <is>
          <t>Oxford Handbook of the Moroccan Economy; OECD Morocco 2024</t>
        </is>
      </c>
      <c r="F7" s="18" t="inlineStr">
        <is>
          <t>Use regional evidence to support Tier B Western Europe allocations.</t>
        </is>
      </c>
    </row>
    <row r="8" ht="72" customHeight="1">
      <c r="A8" s="19" t="inlineStr">
        <is>
          <t>Record 2024 and continued 2025 strength</t>
        </is>
      </c>
      <c r="B8" s="19" t="inlineStr">
        <is>
          <t>Public Office des Changes / Maroc.ma releases point to record 2024 MRE remittances and 2025 transfer receipts around MAD 122bn.</t>
        </is>
      </c>
      <c r="C8" s="19" t="inlineStr">
        <is>
          <t>Supports continued high absolute remittance base into 2025, but with slower growth than the 2021 rebound.</t>
        </is>
      </c>
      <c r="D8" s="19" t="inlineStr">
        <is>
          <t>High for local-currency totals; Medium for USD conversion</t>
        </is>
      </c>
      <c r="E8" s="19" t="inlineStr">
        <is>
          <t>Office des Changes 2025 indicator; Maroc.ma 2024 record release</t>
        </is>
      </c>
      <c r="F8" s="19" t="inlineStr">
        <is>
          <t>Use 2025 as provisional USD conversion until World Bank publishes current-US$ value.</t>
        </is>
      </c>
    </row>
    <row r="9" ht="72" customHeight="1">
      <c r="A9" s="18" t="inlineStr">
        <is>
          <t>FX translation effect</t>
        </is>
      </c>
      <c r="B9" s="18" t="inlineStr">
        <is>
          <t>Morocco_Total_YOY is in USD, while Office des Changes reports MRE transfers in MAD. YoY in USD may differ from YoY in MAD due to exchange-rate translation.</t>
        </is>
      </c>
      <c r="C9" s="18" t="inlineStr">
        <is>
          <t>Prevents over-interpreting 2024-2025 USD movement; investor narrative should distinguish local-currency flow growth from USD-converted growth.</t>
        </is>
      </c>
      <c r="D9" s="18" t="inlineStr">
        <is>
          <t>Medium</t>
        </is>
      </c>
      <c r="E9" s="18" t="inlineStr">
        <is>
          <t>World Bank FX indicator and workbook FX assumption</t>
        </is>
      </c>
      <c r="F9" s="18" t="inlineStr">
        <is>
          <t>Flag 2025 USD value as provisional and maintain FX assumption cell/note.</t>
        </is>
      </c>
    </row>
    <row r="10" ht="72" customHeight="1">
      <c r="A10" s="19" t="inlineStr">
        <is>
          <t>Formal channels and financial inclusion initiatives</t>
        </is>
      </c>
      <c r="B10" s="19" t="inlineStr">
        <is>
          <t>World Bank Greenback work highlights remittance market efficiency, cost reduction, and recipient behavior as important policy themes in Morocco.</t>
        </is>
      </c>
      <c r="C10" s="19" t="inlineStr">
        <is>
          <t>Supports long-term digitization/efficiency potential, but it is not direct proof of immediate transaction capture for the SNPL model.</t>
        </is>
      </c>
      <c r="D10" s="19" t="inlineStr">
        <is>
          <t>Medium</t>
        </is>
      </c>
      <c r="E10" s="19" t="inlineStr">
        <is>
          <t>World Bank Greenback Initiative Morocco findings</t>
        </is>
      </c>
      <c r="F10" s="19" t="inlineStr">
        <is>
          <t>Use as qualitative support, not a direct market-share uplift.</t>
        </is>
      </c>
    </row>
    <row r="11" ht="72" customHeight="1">
      <c r="A11" s="18" t="inlineStr">
        <is>
          <t>Country-flow uncertainty</t>
        </is>
      </c>
      <c r="B11" s="18" t="inlineStr">
        <is>
          <t>Only selected country-origin shares are directly disclosed; other corridors rely on regional/diaspora proxies and reconciliation to official annual totals.</t>
        </is>
      </c>
      <c r="C11" s="18" t="inlineStr">
        <is>
          <t>Requires scenario bands and confidence tiers rather than a single false-precision country allocation.</t>
        </is>
      </c>
      <c r="D11" s="18" t="inlineStr">
        <is>
          <t>High</t>
        </is>
      </c>
      <c r="E11" s="18" t="inlineStr">
        <is>
          <t>Disclosure_Tracker and Reconciled_Country_Flows tabs</t>
        </is>
      </c>
      <c r="F11" s="18" t="inlineStr">
        <is>
          <t>Use downside/base/upside scenario tabs and tiered bands.</t>
        </is>
      </c>
    </row>
    <row r="14">
      <c r="A14" s="32" t="inlineStr">
        <is>
          <t>Reference URLs</t>
        </is>
      </c>
    </row>
    <row r="15" ht="30" customHeight="1">
      <c r="A15" s="42" t="inlineStr">
        <is>
          <t>1) World Bank 2021 remittance resilience: https://www.worldbank.org/en/news/press-release/2021/11/17/remittance-flows-register-robust-7-3-percent-growth-in-2021</t>
        </is>
      </c>
      <c r="B15" s="15" t="n"/>
      <c r="C15" s="15" t="n"/>
      <c r="D15" s="15" t="n"/>
      <c r="E15" s="15" t="n"/>
      <c r="F15" s="16" t="n"/>
    </row>
    <row r="16" ht="30" customHeight="1">
      <c r="A16" s="42" t="inlineStr">
        <is>
          <t>2) World Bank COVID remittance resilience: https://www.worldbank.org/en/news/press-release/2021/05/12/defying-predictions-remittance-flows-remain-strong-during-covid-19-crisis</t>
        </is>
      </c>
      <c r="B16" s="15" t="n"/>
      <c r="C16" s="15" t="n"/>
      <c r="D16" s="15" t="n"/>
      <c r="E16" s="15" t="n"/>
      <c r="F16" s="16" t="n"/>
    </row>
    <row r="17" ht="30" customHeight="1">
      <c r="A17" s="42" t="inlineStr">
        <is>
          <t>3) OECD Morocco 2024: https://www.oecd.org/en/publications/2024/09/oecd-economic-surveys-morocco-2024_d4786047/full-report/component-4.html</t>
        </is>
      </c>
      <c r="B17" s="15" t="n"/>
      <c r="C17" s="15" t="n"/>
      <c r="D17" s="15" t="n"/>
      <c r="E17" s="15" t="n"/>
      <c r="F17" s="16" t="n"/>
    </row>
    <row r="18" ht="30" customHeight="1">
      <c r="A18" s="42" t="inlineStr">
        <is>
          <t>4) Office des Changes 2025 indicator: https://www.oc.gov.ma/en/publications-en/indicator-foreign-trade-end-december-2025</t>
        </is>
      </c>
      <c r="B18" s="15" t="n"/>
      <c r="C18" s="15" t="n"/>
      <c r="D18" s="15" t="n"/>
      <c r="E18" s="15" t="n"/>
      <c r="F18" s="16" t="n"/>
    </row>
    <row r="19" ht="30" customHeight="1">
      <c r="A19" s="42" t="inlineStr">
        <is>
          <t>5) World Bank Morocco remittance API: https://api.worldbank.org/v2/country/MAR/indicator/BX.TRF.PWKR.CD.DT?format=json&amp;per_page=100&amp;date=2009:2025</t>
        </is>
      </c>
      <c r="B19" s="15" t="n"/>
      <c r="C19" s="15" t="n"/>
      <c r="D19" s="15" t="n"/>
      <c r="E19" s="15" t="n"/>
      <c r="F19" s="16" t="n"/>
    </row>
    <row r="20" ht="30" customHeight="1">
      <c r="A20" s="42" t="inlineStr">
        <is>
          <t>6) World Bank Greenback Initiative Morocco: https://www.worldbank.org/en/news/feature/2021/06/30/remittance-recipients-findings-on-the-greenback-initiative-in-morocco</t>
        </is>
      </c>
      <c r="B20" s="15" t="n"/>
      <c r="C20" s="15" t="n"/>
      <c r="D20" s="15" t="n"/>
      <c r="E20" s="15" t="n"/>
      <c r="F20" s="16" t="n"/>
    </row>
  </sheetData>
  <mergeCells count="9">
    <mergeCell ref="A2:F2"/>
    <mergeCell ref="A16:F16"/>
    <mergeCell ref="A19:F19"/>
    <mergeCell ref="A14:F14"/>
    <mergeCell ref="A1:F1"/>
    <mergeCell ref="A17:F17"/>
    <mergeCell ref="A18:F18"/>
    <mergeCell ref="A20:F20"/>
    <mergeCell ref="A15:F15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 fitToPage="0"/>
  </sheetPr>
  <dimension ref="A1:E25"/>
  <sheetViews>
    <sheetView showGridLines="1" view="normal"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12" customWidth="1" min="3" max="3"/>
    <col width="58" customWidth="1" min="4" max="4"/>
    <col width="34" customWidth="1" min="5" max="5"/>
  </cols>
  <sheetData>
    <row r="1" ht="24" customHeight="1">
      <c r="A1" s="20" t="inlineStr">
        <is>
          <t>Morocco Projection Assumptions - 2026 to 2031</t>
        </is>
      </c>
    </row>
    <row r="2" ht="36" customHeight="1">
      <c r="A2" s="21" t="inlineStr">
        <is>
          <t>Low/base/high growth assumptions using 2025 provisional Morocco USD remittance anchor. Growth is moderated after the 2021 rebound and 2024/2025 record base.</t>
        </is>
      </c>
    </row>
    <row r="3" ht="28" customHeight="1"/>
    <row r="4" ht="28" customHeight="1">
      <c r="A4" s="3" t="inlineStr">
        <is>
          <t>Input</t>
        </is>
      </c>
      <c r="B4" s="3" t="inlineStr">
        <is>
          <t>Value</t>
        </is>
      </c>
      <c r="C4" s="3" t="inlineStr">
        <is>
          <t>Unit</t>
        </is>
      </c>
      <c r="D4" s="3" t="inlineStr">
        <is>
          <t>Notes</t>
        </is>
      </c>
      <c r="E4" s="3" t="inlineStr">
        <is>
          <t>Source / Linkage</t>
        </is>
      </c>
    </row>
    <row r="5" ht="28" customHeight="1">
      <c r="A5" s="18" t="inlineStr">
        <is>
          <t>Anchor Year (Provisional)</t>
        </is>
      </c>
      <c r="B5" s="18" t="n">
        <v>2025</v>
      </c>
      <c r="C5" s="18" t="inlineStr">
        <is>
          <t>Year</t>
        </is>
      </c>
      <c r="D5" s="18" t="inlineStr">
        <is>
          <t>2025 is provisional USD conversion until World Bank publishes Morocco current-US$ value.</t>
        </is>
      </c>
      <c r="E5" s="18" t="inlineStr">
        <is>
          <t>Morocco_Total_YOY</t>
        </is>
      </c>
    </row>
    <row r="6" ht="28" customHeight="1">
      <c r="A6" s="19" t="inlineStr">
        <is>
          <t>Anchor Total</t>
        </is>
      </c>
      <c r="B6" s="27">
        <f>Morocco_Total_YOY!T5</f>
        <v/>
      </c>
      <c r="C6" s="19" t="inlineStr">
        <is>
          <t>USD</t>
        </is>
      </c>
      <c r="D6" s="19" t="inlineStr">
        <is>
          <t>Derived from Office des Changes MAD 122.023bn / stated FX assumption.</t>
        </is>
      </c>
      <c r="E6" s="19" t="inlineStr">
        <is>
          <t>Morocco_Total_YOY!T5</t>
        </is>
      </c>
    </row>
    <row r="7" ht="28" customHeight="1">
      <c r="A7" s="18" t="inlineStr">
        <is>
          <t>Base Growth 2026</t>
        </is>
      </c>
      <c r="B7" s="24" t="n">
        <v>0.04</v>
      </c>
      <c r="C7" s="18" t="inlineStr">
        <is>
          <t>%</t>
        </is>
      </c>
      <c r="D7" s="18" t="inlineStr">
        <is>
          <t>Moderated growth from record 2025 base; Morocco remittances remain structurally resilient.</t>
        </is>
      </c>
      <c r="E7" s="18" t="inlineStr">
        <is>
          <t>YOY_Growth_Justification</t>
        </is>
      </c>
    </row>
    <row r="8" ht="28" customHeight="1">
      <c r="A8" s="19" t="inlineStr">
        <is>
          <t>Base Growth 2027</t>
        </is>
      </c>
      <c r="B8" s="26" t="n">
        <v>0.038</v>
      </c>
      <c r="C8" s="19" t="inlineStr">
        <is>
          <t>%</t>
        </is>
      </c>
      <c r="D8" s="19" t="inlineStr">
        <is>
          <t>Stable diaspora and Europe-led corridor growth.</t>
        </is>
      </c>
      <c r="E8" s="19" t="inlineStr">
        <is>
          <t>YOY_Growth_Justification</t>
        </is>
      </c>
    </row>
    <row r="9" ht="28" customHeight="1">
      <c r="A9" s="18" t="inlineStr">
        <is>
          <t>Base Growth 2028</t>
        </is>
      </c>
      <c r="B9" s="24" t="n">
        <v>0.036</v>
      </c>
      <c r="C9" s="18" t="inlineStr">
        <is>
          <t>%</t>
        </is>
      </c>
      <c r="D9" s="18" t="inlineStr">
        <is>
          <t>Gradual normalization after 2024/2025 record levels.</t>
        </is>
      </c>
      <c r="E9" s="18" t="inlineStr">
        <is>
          <t>YOY_Growth_Justification</t>
        </is>
      </c>
    </row>
    <row r="10" ht="28" customHeight="1">
      <c r="A10" s="19" t="inlineStr">
        <is>
          <t>Base Growth 2029</t>
        </is>
      </c>
      <c r="B10" s="26" t="n">
        <v>0.034</v>
      </c>
      <c r="C10" s="19" t="inlineStr">
        <is>
          <t>%</t>
        </is>
      </c>
      <c r="D10" s="19" t="inlineStr">
        <is>
          <t>Slightly tapering mature corridor growth.</t>
        </is>
      </c>
      <c r="E10" s="19" t="inlineStr">
        <is>
          <t>YOY_Growth_Justification</t>
        </is>
      </c>
    </row>
    <row r="11" ht="28" customHeight="1">
      <c r="A11" s="18" t="inlineStr">
        <is>
          <t>Base Growth 2030</t>
        </is>
      </c>
      <c r="B11" s="24" t="n">
        <v>0.032</v>
      </c>
      <c r="C11" s="18" t="inlineStr">
        <is>
          <t>%</t>
        </is>
      </c>
      <c r="D11" s="18" t="inlineStr">
        <is>
          <t>Long-run remittance growth moderation.</t>
        </is>
      </c>
      <c r="E11" s="18" t="inlineStr">
        <is>
          <t>YOY_Growth_Justification</t>
        </is>
      </c>
    </row>
    <row r="12" ht="28" customHeight="1">
      <c r="A12" s="19" t="inlineStr">
        <is>
          <t>Base Growth 2031</t>
        </is>
      </c>
      <c r="B12" s="26" t="n">
        <v>0.03</v>
      </c>
      <c r="C12" s="19" t="inlineStr">
        <is>
          <t>%</t>
        </is>
      </c>
      <c r="D12" s="19" t="inlineStr">
        <is>
          <t>Terminal pre-valuation steady-growth assumption.</t>
        </is>
      </c>
      <c r="E12" s="19" t="inlineStr">
        <is>
          <t>YOY_Growth_Justification</t>
        </is>
      </c>
    </row>
    <row r="13" ht="28" customHeight="1">
      <c r="A13" s="18" t="inlineStr">
        <is>
          <t>Low Growth 2026</t>
        </is>
      </c>
      <c r="B13" s="24" t="n">
        <v>0.018</v>
      </c>
      <c r="C13" s="18" t="inlineStr">
        <is>
          <t>%</t>
        </is>
      </c>
      <c r="D13" s="18" t="inlineStr">
        <is>
          <t>Conservative case: FX translation, weaker Euro Area growth or lower formal-channel growth.</t>
        </is>
      </c>
      <c r="E13" s="18" t="inlineStr">
        <is>
          <t>Scenario / downside</t>
        </is>
      </c>
    </row>
    <row r="14" ht="28" customHeight="1">
      <c r="A14" s="19" t="inlineStr">
        <is>
          <t>Low Growth 2027</t>
        </is>
      </c>
      <c r="B14" s="26" t="n">
        <v>0.018</v>
      </c>
      <c r="C14" s="19" t="inlineStr">
        <is>
          <t>%</t>
        </is>
      </c>
      <c r="D14" s="19" t="inlineStr">
        <is>
          <t>Conservative sustained lower corridor expansion.</t>
        </is>
      </c>
      <c r="E14" s="19" t="inlineStr">
        <is>
          <t>Scenario / downside</t>
        </is>
      </c>
    </row>
    <row r="15" ht="28" customHeight="1">
      <c r="A15" s="18" t="inlineStr">
        <is>
          <t>Low Growth 2028</t>
        </is>
      </c>
      <c r="B15" s="24" t="n">
        <v>0.02</v>
      </c>
      <c r="C15" s="18" t="inlineStr">
        <is>
          <t>%</t>
        </is>
      </c>
      <c r="D15" s="18" t="inlineStr">
        <is>
          <t>Modest recovery but still below base.</t>
        </is>
      </c>
      <c r="E15" s="18" t="inlineStr">
        <is>
          <t>Scenario / downside</t>
        </is>
      </c>
    </row>
    <row r="16" ht="28" customHeight="1">
      <c r="A16" s="19" t="inlineStr">
        <is>
          <t>Low Growth 2029</t>
        </is>
      </c>
      <c r="B16" s="26" t="n">
        <v>0.02</v>
      </c>
      <c r="C16" s="19" t="inlineStr">
        <is>
          <t>%</t>
        </is>
      </c>
      <c r="D16" s="19" t="inlineStr">
        <is>
          <t>Low case long-run growth.</t>
        </is>
      </c>
      <c r="E16" s="19" t="inlineStr">
        <is>
          <t>Scenario / downside</t>
        </is>
      </c>
    </row>
    <row r="17" ht="28" customHeight="1">
      <c r="A17" s="18" t="inlineStr">
        <is>
          <t>Low Growth 2030</t>
        </is>
      </c>
      <c r="B17" s="24" t="n">
        <v>0.02</v>
      </c>
      <c r="C17" s="18" t="inlineStr">
        <is>
          <t>%</t>
        </is>
      </c>
      <c r="D17" s="18" t="inlineStr">
        <is>
          <t>Low case long-run growth.</t>
        </is>
      </c>
      <c r="E17" s="18" t="inlineStr">
        <is>
          <t>Scenario / downside</t>
        </is>
      </c>
    </row>
    <row r="18" ht="28" customHeight="1">
      <c r="A18" s="19" t="inlineStr">
        <is>
          <t>Low Growth 2031</t>
        </is>
      </c>
      <c r="B18" s="26" t="n">
        <v>0.02</v>
      </c>
      <c r="C18" s="19" t="inlineStr">
        <is>
          <t>%</t>
        </is>
      </c>
      <c r="D18" s="19" t="inlineStr">
        <is>
          <t>Low case long-run growth.</t>
        </is>
      </c>
      <c r="E18" s="19" t="inlineStr">
        <is>
          <t>Scenario / downside</t>
        </is>
      </c>
    </row>
    <row r="19" ht="28" customHeight="1">
      <c r="A19" s="18" t="inlineStr">
        <is>
          <t>High Growth 2026</t>
        </is>
      </c>
      <c r="B19" s="24" t="n">
        <v>0.065</v>
      </c>
      <c r="C19" s="18" t="inlineStr">
        <is>
          <t>%</t>
        </is>
      </c>
      <c r="D19" s="18" t="inlineStr">
        <is>
          <t>Upside case: stronger formal-channel capture, diaspora income, and digital/MTO corridor efficiency.</t>
        </is>
      </c>
      <c r="E19" s="18" t="inlineStr">
        <is>
          <t>Scenario / upside</t>
        </is>
      </c>
    </row>
    <row r="20" ht="28" customHeight="1">
      <c r="A20" s="19" t="inlineStr">
        <is>
          <t>High Growth 2027</t>
        </is>
      </c>
      <c r="B20" s="26" t="n">
        <v>0.06</v>
      </c>
      <c r="C20" s="19" t="inlineStr">
        <is>
          <t>%</t>
        </is>
      </c>
      <c r="D20" s="19" t="inlineStr">
        <is>
          <t>Upside sustained growth.</t>
        </is>
      </c>
      <c r="E20" s="19" t="inlineStr">
        <is>
          <t>Scenario / upside</t>
        </is>
      </c>
    </row>
    <row r="21" ht="28" customHeight="1">
      <c r="A21" s="18" t="inlineStr">
        <is>
          <t>High Growth 2028</t>
        </is>
      </c>
      <c r="B21" s="24" t="n">
        <v>0.055</v>
      </c>
      <c r="C21" s="18" t="inlineStr">
        <is>
          <t>%</t>
        </is>
      </c>
      <c r="D21" s="18" t="inlineStr">
        <is>
          <t>Upside normalization at still-high growth.</t>
        </is>
      </c>
      <c r="E21" s="18" t="inlineStr">
        <is>
          <t>Scenario / upside</t>
        </is>
      </c>
    </row>
    <row r="22" ht="28" customHeight="1">
      <c r="A22" s="19" t="inlineStr">
        <is>
          <t>High Growth 2029</t>
        </is>
      </c>
      <c r="B22" s="26" t="n">
        <v>0.05</v>
      </c>
      <c r="C22" s="19" t="inlineStr">
        <is>
          <t>%</t>
        </is>
      </c>
      <c r="D22" s="19" t="inlineStr">
        <is>
          <t>Upside long-run moderation.</t>
        </is>
      </c>
      <c r="E22" s="19" t="inlineStr">
        <is>
          <t>Scenario / upside</t>
        </is>
      </c>
    </row>
    <row r="23" ht="28" customHeight="1">
      <c r="A23" s="18" t="inlineStr">
        <is>
          <t>High Growth 2030</t>
        </is>
      </c>
      <c r="B23" s="24" t="n">
        <v>0.045</v>
      </c>
      <c r="C23" s="18" t="inlineStr">
        <is>
          <t>%</t>
        </is>
      </c>
      <c r="D23" s="18" t="inlineStr">
        <is>
          <t>Upside long-run moderation.</t>
        </is>
      </c>
      <c r="E23" s="18" t="inlineStr">
        <is>
          <t>Scenario / upside</t>
        </is>
      </c>
    </row>
    <row r="24" ht="28" customHeight="1">
      <c r="A24" s="19" t="inlineStr">
        <is>
          <t>High Growth 2031</t>
        </is>
      </c>
      <c r="B24" s="26" t="n">
        <v>0.04</v>
      </c>
      <c r="C24" s="19" t="inlineStr">
        <is>
          <t>%</t>
        </is>
      </c>
      <c r="D24" s="19" t="inlineStr">
        <is>
          <t>Upside terminal growth.</t>
        </is>
      </c>
      <c r="E24" s="19" t="inlineStr">
        <is>
          <t>Scenario / upside</t>
        </is>
      </c>
    </row>
    <row r="25" ht="28" customHeight="1">
      <c r="A25" s="18" t="inlineStr">
        <is>
          <t>Projection Method</t>
        </is>
      </c>
      <c r="B25" s="18" t="inlineStr">
        <is>
          <t>Scenario compound growth</t>
        </is>
      </c>
      <c r="C25" s="18" t="inlineStr">
        <is>
          <t>Text</t>
        </is>
      </c>
      <c r="D25" s="18" t="inlineStr">
        <is>
          <t>Low/Base/High totals compound from 2025 anchor, then country projections use 2025 reconciled source-country shares.</t>
        </is>
      </c>
      <c r="E25" s="18" t="inlineStr">
        <is>
          <t>Total_Projection_26_31 / Country_Projection_26_31</t>
        </is>
      </c>
    </row>
  </sheetData>
  <autoFilter ref="A4:E25"/>
  <mergeCells count="2">
    <mergeCell ref="A2:E2"/>
    <mergeCell ref="A1:E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 fitToPage="0"/>
  </sheetPr>
  <dimension ref="A1:K13"/>
  <sheetViews>
    <sheetView showGridLines="1" view="normal" workbookViewId="0">
      <selection activeCell="A1" sqref="A1"/>
    </sheetView>
  </sheetViews>
  <sheetFormatPr baseColWidth="8" defaultRowHeight="15"/>
  <cols>
    <col width="15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6" customWidth="1" min="9" max="9"/>
  </cols>
  <sheetData>
    <row r="1" ht="28" customHeight="1">
      <c r="A1" s="20" t="inlineStr">
        <is>
          <t>Morocco Total Remittance Projection - 2026 to 2031</t>
        </is>
      </c>
    </row>
    <row r="2" ht="36" customHeight="1">
      <c r="A2" s="21" t="inlineStr">
        <is>
          <t>Low/base/high projected Morocco remittance totals, linked to Proj_Assumptions_26_31.</t>
        </is>
      </c>
    </row>
    <row r="3" ht="28" customHeight="1"/>
    <row r="4" ht="28" customHeight="1">
      <c r="A4" s="3" t="inlineStr">
        <is>
          <t>Scenario</t>
        </is>
      </c>
      <c r="B4" s="3" t="inlineStr">
        <is>
          <t>2025 Anchor (USD)</t>
        </is>
      </c>
      <c r="C4" s="3" t="inlineStr">
        <is>
          <t>2026 (USD)</t>
        </is>
      </c>
      <c r="D4" s="3" t="inlineStr">
        <is>
          <t>2027 (USD)</t>
        </is>
      </c>
      <c r="E4" s="3" t="inlineStr">
        <is>
          <t>2028 (USD)</t>
        </is>
      </c>
      <c r="F4" s="3" t="inlineStr">
        <is>
          <t>2029 (USD)</t>
        </is>
      </c>
      <c r="G4" s="3" t="inlineStr">
        <is>
          <t>2030 (USD)</t>
        </is>
      </c>
      <c r="H4" s="3" t="inlineStr">
        <is>
          <t>2031 (USD)</t>
        </is>
      </c>
      <c r="I4" s="3" t="inlineStr">
        <is>
          <t>2025-2031 CAGR</t>
        </is>
      </c>
    </row>
    <row r="5" ht="28" customHeight="1">
      <c r="A5" s="35" t="inlineStr">
        <is>
          <t>Low</t>
        </is>
      </c>
      <c r="B5" s="25">
        <f>Proj_Assumptions_26_31!B6</f>
        <v/>
      </c>
      <c r="C5" s="25">
        <f>B5*(1+Proj_Assumptions_26_31!B13)</f>
        <v/>
      </c>
      <c r="D5" s="25">
        <f>C5*(1+Proj_Assumptions_26_31!B14)</f>
        <v/>
      </c>
      <c r="E5" s="25">
        <f>D5*(1+Proj_Assumptions_26_31!B15)</f>
        <v/>
      </c>
      <c r="F5" s="25">
        <f>E5*(1+Proj_Assumptions_26_31!B16)</f>
        <v/>
      </c>
      <c r="G5" s="25">
        <f>F5*(1+Proj_Assumptions_26_31!B17)</f>
        <v/>
      </c>
      <c r="H5" s="25">
        <f>G5*(1+Proj_Assumptions_26_31!B18)</f>
        <v/>
      </c>
      <c r="I5" s="24">
        <f>(H5/B5)^(1/6)-1</f>
        <v/>
      </c>
    </row>
    <row r="6" ht="28" customHeight="1">
      <c r="A6" s="36" t="inlineStr">
        <is>
          <t>Base</t>
        </is>
      </c>
      <c r="B6" s="27">
        <f>Proj_Assumptions_26_31!B6</f>
        <v/>
      </c>
      <c r="C6" s="27">
        <f>B6*(1+Proj_Assumptions_26_31!B7)</f>
        <v/>
      </c>
      <c r="D6" s="27">
        <f>C6*(1+Proj_Assumptions_26_31!B8)</f>
        <v/>
      </c>
      <c r="E6" s="27">
        <f>D6*(1+Proj_Assumptions_26_31!B9)</f>
        <v/>
      </c>
      <c r="F6" s="27">
        <f>E6*(1+Proj_Assumptions_26_31!B10)</f>
        <v/>
      </c>
      <c r="G6" s="27">
        <f>F6*(1+Proj_Assumptions_26_31!B11)</f>
        <v/>
      </c>
      <c r="H6" s="27">
        <f>G6*(1+Proj_Assumptions_26_31!B12)</f>
        <v/>
      </c>
      <c r="I6" s="26">
        <f>(H6/B6)^(1/6)-1</f>
        <v/>
      </c>
    </row>
    <row r="7" ht="28" customHeight="1">
      <c r="A7" s="37" t="inlineStr">
        <is>
          <t>High</t>
        </is>
      </c>
      <c r="B7" s="25">
        <f>Proj_Assumptions_26_31!B6</f>
        <v/>
      </c>
      <c r="C7" s="25">
        <f>B7*(1+Proj_Assumptions_26_31!B19)</f>
        <v/>
      </c>
      <c r="D7" s="25">
        <f>C7*(1+Proj_Assumptions_26_31!B20)</f>
        <v/>
      </c>
      <c r="E7" s="25">
        <f>D7*(1+Proj_Assumptions_26_31!B21)</f>
        <v/>
      </c>
      <c r="F7" s="25">
        <f>E7*(1+Proj_Assumptions_26_31!B22)</f>
        <v/>
      </c>
      <c r="G7" s="25">
        <f>F7*(1+Proj_Assumptions_26_31!B23)</f>
        <v/>
      </c>
      <c r="H7" s="25">
        <f>G7*(1+Proj_Assumptions_26_31!B24)</f>
        <v/>
      </c>
      <c r="I7" s="24">
        <f>(H7/B7)^(1/6)-1</f>
        <v/>
      </c>
    </row>
    <row r="8" ht="28" customHeight="1"/>
    <row r="9" ht="28" customHeight="1">
      <c r="A9" s="43" t="inlineStr">
        <is>
          <t>YoY Growth (%) by Scenario</t>
        </is>
      </c>
      <c r="B9" s="34" t="n"/>
      <c r="C9" s="34" t="n"/>
      <c r="D9" s="34" t="n"/>
      <c r="E9" s="34" t="n"/>
      <c r="F9" s="34" t="n"/>
      <c r="G9" s="34" t="n"/>
    </row>
    <row r="10" ht="28" customHeight="1">
      <c r="A10" s="3" t="inlineStr">
        <is>
          <t>Scenario</t>
        </is>
      </c>
      <c r="B10" s="3" t="inlineStr">
        <is>
          <t>2026</t>
        </is>
      </c>
      <c r="C10" s="3" t="inlineStr">
        <is>
          <t>2027</t>
        </is>
      </c>
      <c r="D10" s="3" t="inlineStr">
        <is>
          <t>2028</t>
        </is>
      </c>
      <c r="E10" s="3" t="inlineStr">
        <is>
          <t>2029</t>
        </is>
      </c>
      <c r="F10" s="3" t="inlineStr">
        <is>
          <t>2030</t>
        </is>
      </c>
      <c r="G10" s="3" t="inlineStr">
        <is>
          <t>2031</t>
        </is>
      </c>
    </row>
    <row r="11" ht="28" customHeight="1">
      <c r="A11" s="18" t="inlineStr">
        <is>
          <t>Low</t>
        </is>
      </c>
      <c r="B11" s="24">
        <f>C5/B5-1</f>
        <v/>
      </c>
      <c r="C11" s="24">
        <f>D5/C5-1</f>
        <v/>
      </c>
      <c r="D11" s="24">
        <f>E5/D5-1</f>
        <v/>
      </c>
      <c r="E11" s="24">
        <f>F5/E5-1</f>
        <v/>
      </c>
      <c r="F11" s="24">
        <f>G5/F5-1</f>
        <v/>
      </c>
      <c r="G11" s="24">
        <f>H5/G5-1</f>
        <v/>
      </c>
    </row>
    <row r="12" ht="28" customHeight="1">
      <c r="A12" s="19" t="inlineStr">
        <is>
          <t>Base</t>
        </is>
      </c>
      <c r="B12" s="26">
        <f>C6/B6-1</f>
        <v/>
      </c>
      <c r="C12" s="26">
        <f>D6/C6-1</f>
        <v/>
      </c>
      <c r="D12" s="26">
        <f>E6/D6-1</f>
        <v/>
      </c>
      <c r="E12" s="26">
        <f>F6/E6-1</f>
        <v/>
      </c>
      <c r="F12" s="26">
        <f>G6/F6-1</f>
        <v/>
      </c>
      <c r="G12" s="26">
        <f>H6/G6-1</f>
        <v/>
      </c>
    </row>
    <row r="13" ht="28" customHeight="1">
      <c r="A13" s="18" t="inlineStr">
        <is>
          <t>High</t>
        </is>
      </c>
      <c r="B13" s="24">
        <f>C7/B7-1</f>
        <v/>
      </c>
      <c r="C13" s="24">
        <f>D7/C7-1</f>
        <v/>
      </c>
      <c r="D13" s="24">
        <f>E7/D7-1</f>
        <v/>
      </c>
      <c r="E13" s="24">
        <f>F7/E7-1</f>
        <v/>
      </c>
      <c r="F13" s="24">
        <f>G7/F7-1</f>
        <v/>
      </c>
      <c r="G13" s="24">
        <f>H7/G7-1</f>
        <v/>
      </c>
    </row>
    <row r="14" ht="28" customHeight="1"/>
  </sheetData>
  <mergeCells count="2">
    <mergeCell ref="A1:I1"/>
    <mergeCell ref="A2:I2"/>
  </mergeCells>
  <pageMargins left="0.75" right="0.75" top="1" bottom="1" header="0.5" footer="0.5"/>
  <drawing xmlns:r="http://schemas.openxmlformats.org/officeDocument/2006/relationships" r:id="rId1"/>
</worksheet>
</file>

<file path=xl/worksheets/sheet12.xml><?xml version="1.0" encoding="utf-8"?>
<worksheet xmlns="http://schemas.openxmlformats.org/spreadsheetml/2006/main">
  <sheetPr>
    <outlinePr summaryBelow="1" summaryRight="1"/>
    <pageSetUpPr fitToPage="0"/>
  </sheetPr>
  <dimension ref="A1:U26"/>
  <sheetViews>
    <sheetView showGridLines="1" view="normal" workbookViewId="0">
      <selection activeCell="A1" sqref="A1"/>
    </sheetView>
  </sheetViews>
  <sheetFormatPr baseColWidth="8" defaultRowHeight="15"/>
  <cols>
    <col width="26" customWidth="1" min="1" max="1"/>
    <col width="10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  <col width="16" customWidth="1" min="17" max="17"/>
    <col width="16" customWidth="1" min="18" max="18"/>
    <col width="16" customWidth="1" min="19" max="19"/>
    <col width="16" customWidth="1" min="20" max="20"/>
    <col width="16" customWidth="1" min="21" max="21"/>
  </cols>
  <sheetData>
    <row r="1" ht="24" customHeight="1">
      <c r="A1" s="20" t="inlineStr">
        <is>
          <t>Morocco Country Projection - 2026 to 2031</t>
        </is>
      </c>
    </row>
    <row r="2" ht="36" customHeight="1">
      <c r="A2" s="21" t="inlineStr">
        <is>
          <t>Country-level low/base/high projections using 2025 reconciled source-country shares and total projection scenarios.</t>
        </is>
      </c>
    </row>
    <row r="3" ht="24" customHeight="1"/>
    <row r="4" ht="34" customHeight="1">
      <c r="A4" s="3" t="inlineStr">
        <is>
          <t>Source Country</t>
        </is>
      </c>
      <c r="B4" s="3" t="inlineStr">
        <is>
          <t>ISO3</t>
        </is>
      </c>
      <c r="C4" s="3" t="inlineStr">
        <is>
          <t>2025 Share (Reconciled)</t>
        </is>
      </c>
      <c r="D4" s="3" t="inlineStr">
        <is>
          <t>2026 Base (USD)</t>
        </is>
      </c>
      <c r="E4" s="3" t="inlineStr">
        <is>
          <t>2027 Base (USD)</t>
        </is>
      </c>
      <c r="F4" s="3" t="inlineStr">
        <is>
          <t>2028 Base (USD)</t>
        </is>
      </c>
      <c r="G4" s="3" t="inlineStr">
        <is>
          <t>2029 Base (USD)</t>
        </is>
      </c>
      <c r="H4" s="3" t="inlineStr">
        <is>
          <t>2030 Base (USD)</t>
        </is>
      </c>
      <c r="I4" s="3" t="inlineStr">
        <is>
          <t>2031 Base (USD)</t>
        </is>
      </c>
      <c r="J4" s="3" t="inlineStr">
        <is>
          <t>2026 Low (USD)</t>
        </is>
      </c>
      <c r="K4" s="3" t="inlineStr">
        <is>
          <t>2027 Low (USD)</t>
        </is>
      </c>
      <c r="L4" s="3" t="inlineStr">
        <is>
          <t>2028 Low (USD)</t>
        </is>
      </c>
      <c r="M4" s="3" t="inlineStr">
        <is>
          <t>2029 Low (USD)</t>
        </is>
      </c>
      <c r="N4" s="3" t="inlineStr">
        <is>
          <t>2030 Low (USD)</t>
        </is>
      </c>
      <c r="O4" s="3" t="inlineStr">
        <is>
          <t>2031 Low (USD)</t>
        </is>
      </c>
      <c r="P4" s="3" t="inlineStr">
        <is>
          <t>2026 High (USD)</t>
        </is>
      </c>
      <c r="Q4" s="3" t="inlineStr">
        <is>
          <t>2027 High (USD)</t>
        </is>
      </c>
      <c r="R4" s="3" t="inlineStr">
        <is>
          <t>2028 High (USD)</t>
        </is>
      </c>
      <c r="S4" s="3" t="inlineStr">
        <is>
          <t>2029 High (USD)</t>
        </is>
      </c>
      <c r="T4" s="3" t="inlineStr">
        <is>
          <t>2030 High (USD)</t>
        </is>
      </c>
      <c r="U4" s="3" t="inlineStr">
        <is>
          <t>2031 High (USD)</t>
        </is>
      </c>
    </row>
    <row r="5" ht="24" customHeight="1">
      <c r="A5" s="18">
        <f>Reconciled_Country_Flows!A5</f>
        <v/>
      </c>
      <c r="B5" s="18">
        <f>Reconciled_Country_Flows!B5</f>
        <v/>
      </c>
      <c r="C5" s="24">
        <f>Reconciled_Country_Flows!M5</f>
        <v/>
      </c>
      <c r="D5" s="25">
        <f>$C5*Total_Projection_26_31!C$6</f>
        <v/>
      </c>
      <c r="E5" s="25">
        <f>$C5*Total_Projection_26_31!D$6</f>
        <v/>
      </c>
      <c r="F5" s="25">
        <f>$C5*Total_Projection_26_31!E$6</f>
        <v/>
      </c>
      <c r="G5" s="25">
        <f>$C5*Total_Projection_26_31!F$6</f>
        <v/>
      </c>
      <c r="H5" s="25">
        <f>$C5*Total_Projection_26_31!G$6</f>
        <v/>
      </c>
      <c r="I5" s="25">
        <f>$C5*Total_Projection_26_31!H$6</f>
        <v/>
      </c>
      <c r="J5" s="25">
        <f>$C5*Total_Projection_26_31!C$5</f>
        <v/>
      </c>
      <c r="K5" s="25">
        <f>$C5*Total_Projection_26_31!D$5</f>
        <v/>
      </c>
      <c r="L5" s="25">
        <f>$C5*Total_Projection_26_31!E$5</f>
        <v/>
      </c>
      <c r="M5" s="25">
        <f>$C5*Total_Projection_26_31!F$5</f>
        <v/>
      </c>
      <c r="N5" s="25">
        <f>$C5*Total_Projection_26_31!G$5</f>
        <v/>
      </c>
      <c r="O5" s="25">
        <f>$C5*Total_Projection_26_31!H$5</f>
        <v/>
      </c>
      <c r="P5" s="25">
        <f>$C5*Total_Projection_26_31!C$7</f>
        <v/>
      </c>
      <c r="Q5" s="25">
        <f>$C5*Total_Projection_26_31!D$7</f>
        <v/>
      </c>
      <c r="R5" s="25">
        <f>$C5*Total_Projection_26_31!E$7</f>
        <v/>
      </c>
      <c r="S5" s="25">
        <f>$C5*Total_Projection_26_31!F$7</f>
        <v/>
      </c>
      <c r="T5" s="25">
        <f>$C5*Total_Projection_26_31!G$7</f>
        <v/>
      </c>
      <c r="U5" s="25">
        <f>$C5*Total_Projection_26_31!H$7</f>
        <v/>
      </c>
    </row>
    <row r="6" ht="24" customHeight="1">
      <c r="A6" s="19">
        <f>Reconciled_Country_Flows!A6</f>
        <v/>
      </c>
      <c r="B6" s="19">
        <f>Reconciled_Country_Flows!B6</f>
        <v/>
      </c>
      <c r="C6" s="26">
        <f>Reconciled_Country_Flows!M6</f>
        <v/>
      </c>
      <c r="D6" s="27">
        <f>$C6*Total_Projection_26_31!C$6</f>
        <v/>
      </c>
      <c r="E6" s="27">
        <f>$C6*Total_Projection_26_31!D$6</f>
        <v/>
      </c>
      <c r="F6" s="27">
        <f>$C6*Total_Projection_26_31!E$6</f>
        <v/>
      </c>
      <c r="G6" s="27">
        <f>$C6*Total_Projection_26_31!F$6</f>
        <v/>
      </c>
      <c r="H6" s="27">
        <f>$C6*Total_Projection_26_31!G$6</f>
        <v/>
      </c>
      <c r="I6" s="27">
        <f>$C6*Total_Projection_26_31!H$6</f>
        <v/>
      </c>
      <c r="J6" s="27">
        <f>$C6*Total_Projection_26_31!C$5</f>
        <v/>
      </c>
      <c r="K6" s="27">
        <f>$C6*Total_Projection_26_31!D$5</f>
        <v/>
      </c>
      <c r="L6" s="27">
        <f>$C6*Total_Projection_26_31!E$5</f>
        <v/>
      </c>
      <c r="M6" s="27">
        <f>$C6*Total_Projection_26_31!F$5</f>
        <v/>
      </c>
      <c r="N6" s="27">
        <f>$C6*Total_Projection_26_31!G$5</f>
        <v/>
      </c>
      <c r="O6" s="27">
        <f>$C6*Total_Projection_26_31!H$5</f>
        <v/>
      </c>
      <c r="P6" s="27">
        <f>$C6*Total_Projection_26_31!C$7</f>
        <v/>
      </c>
      <c r="Q6" s="27">
        <f>$C6*Total_Projection_26_31!D$7</f>
        <v/>
      </c>
      <c r="R6" s="27">
        <f>$C6*Total_Projection_26_31!E$7</f>
        <v/>
      </c>
      <c r="S6" s="27">
        <f>$C6*Total_Projection_26_31!F$7</f>
        <v/>
      </c>
      <c r="T6" s="27">
        <f>$C6*Total_Projection_26_31!G$7</f>
        <v/>
      </c>
      <c r="U6" s="27">
        <f>$C6*Total_Projection_26_31!H$7</f>
        <v/>
      </c>
    </row>
    <row r="7" ht="24" customHeight="1">
      <c r="A7" s="18">
        <f>Reconciled_Country_Flows!A7</f>
        <v/>
      </c>
      <c r="B7" s="18">
        <f>Reconciled_Country_Flows!B7</f>
        <v/>
      </c>
      <c r="C7" s="24">
        <f>Reconciled_Country_Flows!M7</f>
        <v/>
      </c>
      <c r="D7" s="25">
        <f>$C7*Total_Projection_26_31!C$6</f>
        <v/>
      </c>
      <c r="E7" s="25">
        <f>$C7*Total_Projection_26_31!D$6</f>
        <v/>
      </c>
      <c r="F7" s="25">
        <f>$C7*Total_Projection_26_31!E$6</f>
        <v/>
      </c>
      <c r="G7" s="25">
        <f>$C7*Total_Projection_26_31!F$6</f>
        <v/>
      </c>
      <c r="H7" s="25">
        <f>$C7*Total_Projection_26_31!G$6</f>
        <v/>
      </c>
      <c r="I7" s="25">
        <f>$C7*Total_Projection_26_31!H$6</f>
        <v/>
      </c>
      <c r="J7" s="25">
        <f>$C7*Total_Projection_26_31!C$5</f>
        <v/>
      </c>
      <c r="K7" s="25">
        <f>$C7*Total_Projection_26_31!D$5</f>
        <v/>
      </c>
      <c r="L7" s="25">
        <f>$C7*Total_Projection_26_31!E$5</f>
        <v/>
      </c>
      <c r="M7" s="25">
        <f>$C7*Total_Projection_26_31!F$5</f>
        <v/>
      </c>
      <c r="N7" s="25">
        <f>$C7*Total_Projection_26_31!G$5</f>
        <v/>
      </c>
      <c r="O7" s="25">
        <f>$C7*Total_Projection_26_31!H$5</f>
        <v/>
      </c>
      <c r="P7" s="25">
        <f>$C7*Total_Projection_26_31!C$7</f>
        <v/>
      </c>
      <c r="Q7" s="25">
        <f>$C7*Total_Projection_26_31!D$7</f>
        <v/>
      </c>
      <c r="R7" s="25">
        <f>$C7*Total_Projection_26_31!E$7</f>
        <v/>
      </c>
      <c r="S7" s="25">
        <f>$C7*Total_Projection_26_31!F$7</f>
        <v/>
      </c>
      <c r="T7" s="25">
        <f>$C7*Total_Projection_26_31!G$7</f>
        <v/>
      </c>
      <c r="U7" s="25">
        <f>$C7*Total_Projection_26_31!H$7</f>
        <v/>
      </c>
    </row>
    <row r="8" ht="24" customHeight="1">
      <c r="A8" s="19">
        <f>Reconciled_Country_Flows!A8</f>
        <v/>
      </c>
      <c r="B8" s="19">
        <f>Reconciled_Country_Flows!B8</f>
        <v/>
      </c>
      <c r="C8" s="26">
        <f>Reconciled_Country_Flows!M8</f>
        <v/>
      </c>
      <c r="D8" s="27">
        <f>$C8*Total_Projection_26_31!C$6</f>
        <v/>
      </c>
      <c r="E8" s="27">
        <f>$C8*Total_Projection_26_31!D$6</f>
        <v/>
      </c>
      <c r="F8" s="27">
        <f>$C8*Total_Projection_26_31!E$6</f>
        <v/>
      </c>
      <c r="G8" s="27">
        <f>$C8*Total_Projection_26_31!F$6</f>
        <v/>
      </c>
      <c r="H8" s="27">
        <f>$C8*Total_Projection_26_31!G$6</f>
        <v/>
      </c>
      <c r="I8" s="27">
        <f>$C8*Total_Projection_26_31!H$6</f>
        <v/>
      </c>
      <c r="J8" s="27">
        <f>$C8*Total_Projection_26_31!C$5</f>
        <v/>
      </c>
      <c r="K8" s="27">
        <f>$C8*Total_Projection_26_31!D$5</f>
        <v/>
      </c>
      <c r="L8" s="27">
        <f>$C8*Total_Projection_26_31!E$5</f>
        <v/>
      </c>
      <c r="M8" s="27">
        <f>$C8*Total_Projection_26_31!F$5</f>
        <v/>
      </c>
      <c r="N8" s="27">
        <f>$C8*Total_Projection_26_31!G$5</f>
        <v/>
      </c>
      <c r="O8" s="27">
        <f>$C8*Total_Projection_26_31!H$5</f>
        <v/>
      </c>
      <c r="P8" s="27">
        <f>$C8*Total_Projection_26_31!C$7</f>
        <v/>
      </c>
      <c r="Q8" s="27">
        <f>$C8*Total_Projection_26_31!D$7</f>
        <v/>
      </c>
      <c r="R8" s="27">
        <f>$C8*Total_Projection_26_31!E$7</f>
        <v/>
      </c>
      <c r="S8" s="27">
        <f>$C8*Total_Projection_26_31!F$7</f>
        <v/>
      </c>
      <c r="T8" s="27">
        <f>$C8*Total_Projection_26_31!G$7</f>
        <v/>
      </c>
      <c r="U8" s="27">
        <f>$C8*Total_Projection_26_31!H$7</f>
        <v/>
      </c>
    </row>
    <row r="9" ht="24" customHeight="1">
      <c r="A9" s="18">
        <f>Reconciled_Country_Flows!A9</f>
        <v/>
      </c>
      <c r="B9" s="18">
        <f>Reconciled_Country_Flows!B9</f>
        <v/>
      </c>
      <c r="C9" s="24">
        <f>Reconciled_Country_Flows!M9</f>
        <v/>
      </c>
      <c r="D9" s="25">
        <f>$C9*Total_Projection_26_31!C$6</f>
        <v/>
      </c>
      <c r="E9" s="25">
        <f>$C9*Total_Projection_26_31!D$6</f>
        <v/>
      </c>
      <c r="F9" s="25">
        <f>$C9*Total_Projection_26_31!E$6</f>
        <v/>
      </c>
      <c r="G9" s="25">
        <f>$C9*Total_Projection_26_31!F$6</f>
        <v/>
      </c>
      <c r="H9" s="25">
        <f>$C9*Total_Projection_26_31!G$6</f>
        <v/>
      </c>
      <c r="I9" s="25">
        <f>$C9*Total_Projection_26_31!H$6</f>
        <v/>
      </c>
      <c r="J9" s="25">
        <f>$C9*Total_Projection_26_31!C$5</f>
        <v/>
      </c>
      <c r="K9" s="25">
        <f>$C9*Total_Projection_26_31!D$5</f>
        <v/>
      </c>
      <c r="L9" s="25">
        <f>$C9*Total_Projection_26_31!E$5</f>
        <v/>
      </c>
      <c r="M9" s="25">
        <f>$C9*Total_Projection_26_31!F$5</f>
        <v/>
      </c>
      <c r="N9" s="25">
        <f>$C9*Total_Projection_26_31!G$5</f>
        <v/>
      </c>
      <c r="O9" s="25">
        <f>$C9*Total_Projection_26_31!H$5</f>
        <v/>
      </c>
      <c r="P9" s="25">
        <f>$C9*Total_Projection_26_31!C$7</f>
        <v/>
      </c>
      <c r="Q9" s="25">
        <f>$C9*Total_Projection_26_31!D$7</f>
        <v/>
      </c>
      <c r="R9" s="25">
        <f>$C9*Total_Projection_26_31!E$7</f>
        <v/>
      </c>
      <c r="S9" s="25">
        <f>$C9*Total_Projection_26_31!F$7</f>
        <v/>
      </c>
      <c r="T9" s="25">
        <f>$C9*Total_Projection_26_31!G$7</f>
        <v/>
      </c>
      <c r="U9" s="25">
        <f>$C9*Total_Projection_26_31!H$7</f>
        <v/>
      </c>
    </row>
    <row r="10" ht="24" customHeight="1">
      <c r="A10" s="19">
        <f>Reconciled_Country_Flows!A10</f>
        <v/>
      </c>
      <c r="B10" s="19">
        <f>Reconciled_Country_Flows!B10</f>
        <v/>
      </c>
      <c r="C10" s="26">
        <f>Reconciled_Country_Flows!M10</f>
        <v/>
      </c>
      <c r="D10" s="27">
        <f>$C10*Total_Projection_26_31!C$6</f>
        <v/>
      </c>
      <c r="E10" s="27">
        <f>$C10*Total_Projection_26_31!D$6</f>
        <v/>
      </c>
      <c r="F10" s="27">
        <f>$C10*Total_Projection_26_31!E$6</f>
        <v/>
      </c>
      <c r="G10" s="27">
        <f>$C10*Total_Projection_26_31!F$6</f>
        <v/>
      </c>
      <c r="H10" s="27">
        <f>$C10*Total_Projection_26_31!G$6</f>
        <v/>
      </c>
      <c r="I10" s="27">
        <f>$C10*Total_Projection_26_31!H$6</f>
        <v/>
      </c>
      <c r="J10" s="27">
        <f>$C10*Total_Projection_26_31!C$5</f>
        <v/>
      </c>
      <c r="K10" s="27">
        <f>$C10*Total_Projection_26_31!D$5</f>
        <v/>
      </c>
      <c r="L10" s="27">
        <f>$C10*Total_Projection_26_31!E$5</f>
        <v/>
      </c>
      <c r="M10" s="27">
        <f>$C10*Total_Projection_26_31!F$5</f>
        <v/>
      </c>
      <c r="N10" s="27">
        <f>$C10*Total_Projection_26_31!G$5</f>
        <v/>
      </c>
      <c r="O10" s="27">
        <f>$C10*Total_Projection_26_31!H$5</f>
        <v/>
      </c>
      <c r="P10" s="27">
        <f>$C10*Total_Projection_26_31!C$7</f>
        <v/>
      </c>
      <c r="Q10" s="27">
        <f>$C10*Total_Projection_26_31!D$7</f>
        <v/>
      </c>
      <c r="R10" s="27">
        <f>$C10*Total_Projection_26_31!E$7</f>
        <v/>
      </c>
      <c r="S10" s="27">
        <f>$C10*Total_Projection_26_31!F$7</f>
        <v/>
      </c>
      <c r="T10" s="27">
        <f>$C10*Total_Projection_26_31!G$7</f>
        <v/>
      </c>
      <c r="U10" s="27">
        <f>$C10*Total_Projection_26_31!H$7</f>
        <v/>
      </c>
    </row>
    <row r="11" ht="24" customHeight="1">
      <c r="A11" s="18">
        <f>Reconciled_Country_Flows!A11</f>
        <v/>
      </c>
      <c r="B11" s="18">
        <f>Reconciled_Country_Flows!B11</f>
        <v/>
      </c>
      <c r="C11" s="24">
        <f>Reconciled_Country_Flows!M11</f>
        <v/>
      </c>
      <c r="D11" s="25">
        <f>$C11*Total_Projection_26_31!C$6</f>
        <v/>
      </c>
      <c r="E11" s="25">
        <f>$C11*Total_Projection_26_31!D$6</f>
        <v/>
      </c>
      <c r="F11" s="25">
        <f>$C11*Total_Projection_26_31!E$6</f>
        <v/>
      </c>
      <c r="G11" s="25">
        <f>$C11*Total_Projection_26_31!F$6</f>
        <v/>
      </c>
      <c r="H11" s="25">
        <f>$C11*Total_Projection_26_31!G$6</f>
        <v/>
      </c>
      <c r="I11" s="25">
        <f>$C11*Total_Projection_26_31!H$6</f>
        <v/>
      </c>
      <c r="J11" s="25">
        <f>$C11*Total_Projection_26_31!C$5</f>
        <v/>
      </c>
      <c r="K11" s="25">
        <f>$C11*Total_Projection_26_31!D$5</f>
        <v/>
      </c>
      <c r="L11" s="25">
        <f>$C11*Total_Projection_26_31!E$5</f>
        <v/>
      </c>
      <c r="M11" s="25">
        <f>$C11*Total_Projection_26_31!F$5</f>
        <v/>
      </c>
      <c r="N11" s="25">
        <f>$C11*Total_Projection_26_31!G$5</f>
        <v/>
      </c>
      <c r="O11" s="25">
        <f>$C11*Total_Projection_26_31!H$5</f>
        <v/>
      </c>
      <c r="P11" s="25">
        <f>$C11*Total_Projection_26_31!C$7</f>
        <v/>
      </c>
      <c r="Q11" s="25">
        <f>$C11*Total_Projection_26_31!D$7</f>
        <v/>
      </c>
      <c r="R11" s="25">
        <f>$C11*Total_Projection_26_31!E$7</f>
        <v/>
      </c>
      <c r="S11" s="25">
        <f>$C11*Total_Projection_26_31!F$7</f>
        <v/>
      </c>
      <c r="T11" s="25">
        <f>$C11*Total_Projection_26_31!G$7</f>
        <v/>
      </c>
      <c r="U11" s="25">
        <f>$C11*Total_Projection_26_31!H$7</f>
        <v/>
      </c>
    </row>
    <row r="12" ht="24" customHeight="1">
      <c r="A12" s="19">
        <f>Reconciled_Country_Flows!A12</f>
        <v/>
      </c>
      <c r="B12" s="19">
        <f>Reconciled_Country_Flows!B12</f>
        <v/>
      </c>
      <c r="C12" s="26">
        <f>Reconciled_Country_Flows!M12</f>
        <v/>
      </c>
      <c r="D12" s="27">
        <f>$C12*Total_Projection_26_31!C$6</f>
        <v/>
      </c>
      <c r="E12" s="27">
        <f>$C12*Total_Projection_26_31!D$6</f>
        <v/>
      </c>
      <c r="F12" s="27">
        <f>$C12*Total_Projection_26_31!E$6</f>
        <v/>
      </c>
      <c r="G12" s="27">
        <f>$C12*Total_Projection_26_31!F$6</f>
        <v/>
      </c>
      <c r="H12" s="27">
        <f>$C12*Total_Projection_26_31!G$6</f>
        <v/>
      </c>
      <c r="I12" s="27">
        <f>$C12*Total_Projection_26_31!H$6</f>
        <v/>
      </c>
      <c r="J12" s="27">
        <f>$C12*Total_Projection_26_31!C$5</f>
        <v/>
      </c>
      <c r="K12" s="27">
        <f>$C12*Total_Projection_26_31!D$5</f>
        <v/>
      </c>
      <c r="L12" s="27">
        <f>$C12*Total_Projection_26_31!E$5</f>
        <v/>
      </c>
      <c r="M12" s="27">
        <f>$C12*Total_Projection_26_31!F$5</f>
        <v/>
      </c>
      <c r="N12" s="27">
        <f>$C12*Total_Projection_26_31!G$5</f>
        <v/>
      </c>
      <c r="O12" s="27">
        <f>$C12*Total_Projection_26_31!H$5</f>
        <v/>
      </c>
      <c r="P12" s="27">
        <f>$C12*Total_Projection_26_31!C$7</f>
        <v/>
      </c>
      <c r="Q12" s="27">
        <f>$C12*Total_Projection_26_31!D$7</f>
        <v/>
      </c>
      <c r="R12" s="27">
        <f>$C12*Total_Projection_26_31!E$7</f>
        <v/>
      </c>
      <c r="S12" s="27">
        <f>$C12*Total_Projection_26_31!F$7</f>
        <v/>
      </c>
      <c r="T12" s="27">
        <f>$C12*Total_Projection_26_31!G$7</f>
        <v/>
      </c>
      <c r="U12" s="27">
        <f>$C12*Total_Projection_26_31!H$7</f>
        <v/>
      </c>
    </row>
    <row r="13" ht="24" customHeight="1">
      <c r="A13" s="18">
        <f>Reconciled_Country_Flows!A13</f>
        <v/>
      </c>
      <c r="B13" s="18">
        <f>Reconciled_Country_Flows!B13</f>
        <v/>
      </c>
      <c r="C13" s="24">
        <f>Reconciled_Country_Flows!M13</f>
        <v/>
      </c>
      <c r="D13" s="25">
        <f>$C13*Total_Projection_26_31!C$6</f>
        <v/>
      </c>
      <c r="E13" s="25">
        <f>$C13*Total_Projection_26_31!D$6</f>
        <v/>
      </c>
      <c r="F13" s="25">
        <f>$C13*Total_Projection_26_31!E$6</f>
        <v/>
      </c>
      <c r="G13" s="25">
        <f>$C13*Total_Projection_26_31!F$6</f>
        <v/>
      </c>
      <c r="H13" s="25">
        <f>$C13*Total_Projection_26_31!G$6</f>
        <v/>
      </c>
      <c r="I13" s="25">
        <f>$C13*Total_Projection_26_31!H$6</f>
        <v/>
      </c>
      <c r="J13" s="25">
        <f>$C13*Total_Projection_26_31!C$5</f>
        <v/>
      </c>
      <c r="K13" s="25">
        <f>$C13*Total_Projection_26_31!D$5</f>
        <v/>
      </c>
      <c r="L13" s="25">
        <f>$C13*Total_Projection_26_31!E$5</f>
        <v/>
      </c>
      <c r="M13" s="25">
        <f>$C13*Total_Projection_26_31!F$5</f>
        <v/>
      </c>
      <c r="N13" s="25">
        <f>$C13*Total_Projection_26_31!G$5</f>
        <v/>
      </c>
      <c r="O13" s="25">
        <f>$C13*Total_Projection_26_31!H$5</f>
        <v/>
      </c>
      <c r="P13" s="25">
        <f>$C13*Total_Projection_26_31!C$7</f>
        <v/>
      </c>
      <c r="Q13" s="25">
        <f>$C13*Total_Projection_26_31!D$7</f>
        <v/>
      </c>
      <c r="R13" s="25">
        <f>$C13*Total_Projection_26_31!E$7</f>
        <v/>
      </c>
      <c r="S13" s="25">
        <f>$C13*Total_Projection_26_31!F$7</f>
        <v/>
      </c>
      <c r="T13" s="25">
        <f>$C13*Total_Projection_26_31!G$7</f>
        <v/>
      </c>
      <c r="U13" s="25">
        <f>$C13*Total_Projection_26_31!H$7</f>
        <v/>
      </c>
    </row>
    <row r="14" ht="24" customHeight="1">
      <c r="A14" s="19">
        <f>Reconciled_Country_Flows!A14</f>
        <v/>
      </c>
      <c r="B14" s="19">
        <f>Reconciled_Country_Flows!B14</f>
        <v/>
      </c>
      <c r="C14" s="26">
        <f>Reconciled_Country_Flows!M14</f>
        <v/>
      </c>
      <c r="D14" s="27">
        <f>$C14*Total_Projection_26_31!C$6</f>
        <v/>
      </c>
      <c r="E14" s="27">
        <f>$C14*Total_Projection_26_31!D$6</f>
        <v/>
      </c>
      <c r="F14" s="27">
        <f>$C14*Total_Projection_26_31!E$6</f>
        <v/>
      </c>
      <c r="G14" s="27">
        <f>$C14*Total_Projection_26_31!F$6</f>
        <v/>
      </c>
      <c r="H14" s="27">
        <f>$C14*Total_Projection_26_31!G$6</f>
        <v/>
      </c>
      <c r="I14" s="27">
        <f>$C14*Total_Projection_26_31!H$6</f>
        <v/>
      </c>
      <c r="J14" s="27">
        <f>$C14*Total_Projection_26_31!C$5</f>
        <v/>
      </c>
      <c r="K14" s="27">
        <f>$C14*Total_Projection_26_31!D$5</f>
        <v/>
      </c>
      <c r="L14" s="27">
        <f>$C14*Total_Projection_26_31!E$5</f>
        <v/>
      </c>
      <c r="M14" s="27">
        <f>$C14*Total_Projection_26_31!F$5</f>
        <v/>
      </c>
      <c r="N14" s="27">
        <f>$C14*Total_Projection_26_31!G$5</f>
        <v/>
      </c>
      <c r="O14" s="27">
        <f>$C14*Total_Projection_26_31!H$5</f>
        <v/>
      </c>
      <c r="P14" s="27">
        <f>$C14*Total_Projection_26_31!C$7</f>
        <v/>
      </c>
      <c r="Q14" s="27">
        <f>$C14*Total_Projection_26_31!D$7</f>
        <v/>
      </c>
      <c r="R14" s="27">
        <f>$C14*Total_Projection_26_31!E$7</f>
        <v/>
      </c>
      <c r="S14" s="27">
        <f>$C14*Total_Projection_26_31!F$7</f>
        <v/>
      </c>
      <c r="T14" s="27">
        <f>$C14*Total_Projection_26_31!G$7</f>
        <v/>
      </c>
      <c r="U14" s="27">
        <f>$C14*Total_Projection_26_31!H$7</f>
        <v/>
      </c>
    </row>
    <row r="15" ht="24" customHeight="1">
      <c r="A15" s="18">
        <f>Reconciled_Country_Flows!A15</f>
        <v/>
      </c>
      <c r="B15" s="18">
        <f>Reconciled_Country_Flows!B15</f>
        <v/>
      </c>
      <c r="C15" s="24">
        <f>Reconciled_Country_Flows!M15</f>
        <v/>
      </c>
      <c r="D15" s="25">
        <f>$C15*Total_Projection_26_31!C$6</f>
        <v/>
      </c>
      <c r="E15" s="25">
        <f>$C15*Total_Projection_26_31!D$6</f>
        <v/>
      </c>
      <c r="F15" s="25">
        <f>$C15*Total_Projection_26_31!E$6</f>
        <v/>
      </c>
      <c r="G15" s="25">
        <f>$C15*Total_Projection_26_31!F$6</f>
        <v/>
      </c>
      <c r="H15" s="25">
        <f>$C15*Total_Projection_26_31!G$6</f>
        <v/>
      </c>
      <c r="I15" s="25">
        <f>$C15*Total_Projection_26_31!H$6</f>
        <v/>
      </c>
      <c r="J15" s="25">
        <f>$C15*Total_Projection_26_31!C$5</f>
        <v/>
      </c>
      <c r="K15" s="25">
        <f>$C15*Total_Projection_26_31!D$5</f>
        <v/>
      </c>
      <c r="L15" s="25">
        <f>$C15*Total_Projection_26_31!E$5</f>
        <v/>
      </c>
      <c r="M15" s="25">
        <f>$C15*Total_Projection_26_31!F$5</f>
        <v/>
      </c>
      <c r="N15" s="25">
        <f>$C15*Total_Projection_26_31!G$5</f>
        <v/>
      </c>
      <c r="O15" s="25">
        <f>$C15*Total_Projection_26_31!H$5</f>
        <v/>
      </c>
      <c r="P15" s="25">
        <f>$C15*Total_Projection_26_31!C$7</f>
        <v/>
      </c>
      <c r="Q15" s="25">
        <f>$C15*Total_Projection_26_31!D$7</f>
        <v/>
      </c>
      <c r="R15" s="25">
        <f>$C15*Total_Projection_26_31!E$7</f>
        <v/>
      </c>
      <c r="S15" s="25">
        <f>$C15*Total_Projection_26_31!F$7</f>
        <v/>
      </c>
      <c r="T15" s="25">
        <f>$C15*Total_Projection_26_31!G$7</f>
        <v/>
      </c>
      <c r="U15" s="25">
        <f>$C15*Total_Projection_26_31!H$7</f>
        <v/>
      </c>
    </row>
    <row r="16" ht="24" customHeight="1">
      <c r="A16" s="19">
        <f>Reconciled_Country_Flows!A16</f>
        <v/>
      </c>
      <c r="B16" s="19">
        <f>Reconciled_Country_Flows!B16</f>
        <v/>
      </c>
      <c r="C16" s="26">
        <f>Reconciled_Country_Flows!M16</f>
        <v/>
      </c>
      <c r="D16" s="27">
        <f>$C16*Total_Projection_26_31!C$6</f>
        <v/>
      </c>
      <c r="E16" s="27">
        <f>$C16*Total_Projection_26_31!D$6</f>
        <v/>
      </c>
      <c r="F16" s="27">
        <f>$C16*Total_Projection_26_31!E$6</f>
        <v/>
      </c>
      <c r="G16" s="27">
        <f>$C16*Total_Projection_26_31!F$6</f>
        <v/>
      </c>
      <c r="H16" s="27">
        <f>$C16*Total_Projection_26_31!G$6</f>
        <v/>
      </c>
      <c r="I16" s="27">
        <f>$C16*Total_Projection_26_31!H$6</f>
        <v/>
      </c>
      <c r="J16" s="27">
        <f>$C16*Total_Projection_26_31!C$5</f>
        <v/>
      </c>
      <c r="K16" s="27">
        <f>$C16*Total_Projection_26_31!D$5</f>
        <v/>
      </c>
      <c r="L16" s="27">
        <f>$C16*Total_Projection_26_31!E$5</f>
        <v/>
      </c>
      <c r="M16" s="27">
        <f>$C16*Total_Projection_26_31!F$5</f>
        <v/>
      </c>
      <c r="N16" s="27">
        <f>$C16*Total_Projection_26_31!G$5</f>
        <v/>
      </c>
      <c r="O16" s="27">
        <f>$C16*Total_Projection_26_31!H$5</f>
        <v/>
      </c>
      <c r="P16" s="27">
        <f>$C16*Total_Projection_26_31!C$7</f>
        <v/>
      </c>
      <c r="Q16" s="27">
        <f>$C16*Total_Projection_26_31!D$7</f>
        <v/>
      </c>
      <c r="R16" s="27">
        <f>$C16*Total_Projection_26_31!E$7</f>
        <v/>
      </c>
      <c r="S16" s="27">
        <f>$C16*Total_Projection_26_31!F$7</f>
        <v/>
      </c>
      <c r="T16" s="27">
        <f>$C16*Total_Projection_26_31!G$7</f>
        <v/>
      </c>
      <c r="U16" s="27">
        <f>$C16*Total_Projection_26_31!H$7</f>
        <v/>
      </c>
    </row>
    <row r="17" ht="24" customHeight="1">
      <c r="A17" s="18">
        <f>Reconciled_Country_Flows!A17</f>
        <v/>
      </c>
      <c r="B17" s="18">
        <f>Reconciled_Country_Flows!B17</f>
        <v/>
      </c>
      <c r="C17" s="24">
        <f>Reconciled_Country_Flows!M17</f>
        <v/>
      </c>
      <c r="D17" s="25">
        <f>$C17*Total_Projection_26_31!C$6</f>
        <v/>
      </c>
      <c r="E17" s="25">
        <f>$C17*Total_Projection_26_31!D$6</f>
        <v/>
      </c>
      <c r="F17" s="25">
        <f>$C17*Total_Projection_26_31!E$6</f>
        <v/>
      </c>
      <c r="G17" s="25">
        <f>$C17*Total_Projection_26_31!F$6</f>
        <v/>
      </c>
      <c r="H17" s="25">
        <f>$C17*Total_Projection_26_31!G$6</f>
        <v/>
      </c>
      <c r="I17" s="25">
        <f>$C17*Total_Projection_26_31!H$6</f>
        <v/>
      </c>
      <c r="J17" s="25">
        <f>$C17*Total_Projection_26_31!C$5</f>
        <v/>
      </c>
      <c r="K17" s="25">
        <f>$C17*Total_Projection_26_31!D$5</f>
        <v/>
      </c>
      <c r="L17" s="25">
        <f>$C17*Total_Projection_26_31!E$5</f>
        <v/>
      </c>
      <c r="M17" s="25">
        <f>$C17*Total_Projection_26_31!F$5</f>
        <v/>
      </c>
      <c r="N17" s="25">
        <f>$C17*Total_Projection_26_31!G$5</f>
        <v/>
      </c>
      <c r="O17" s="25">
        <f>$C17*Total_Projection_26_31!H$5</f>
        <v/>
      </c>
      <c r="P17" s="25">
        <f>$C17*Total_Projection_26_31!C$7</f>
        <v/>
      </c>
      <c r="Q17" s="25">
        <f>$C17*Total_Projection_26_31!D$7</f>
        <v/>
      </c>
      <c r="R17" s="25">
        <f>$C17*Total_Projection_26_31!E$7</f>
        <v/>
      </c>
      <c r="S17" s="25">
        <f>$C17*Total_Projection_26_31!F$7</f>
        <v/>
      </c>
      <c r="T17" s="25">
        <f>$C17*Total_Projection_26_31!G$7</f>
        <v/>
      </c>
      <c r="U17" s="25">
        <f>$C17*Total_Projection_26_31!H$7</f>
        <v/>
      </c>
    </row>
    <row r="18" ht="24" customHeight="1">
      <c r="A18" s="19">
        <f>Reconciled_Country_Flows!A18</f>
        <v/>
      </c>
      <c r="B18" s="19">
        <f>Reconciled_Country_Flows!B18</f>
        <v/>
      </c>
      <c r="C18" s="26">
        <f>Reconciled_Country_Flows!M18</f>
        <v/>
      </c>
      <c r="D18" s="27">
        <f>$C18*Total_Projection_26_31!C$6</f>
        <v/>
      </c>
      <c r="E18" s="27">
        <f>$C18*Total_Projection_26_31!D$6</f>
        <v/>
      </c>
      <c r="F18" s="27">
        <f>$C18*Total_Projection_26_31!E$6</f>
        <v/>
      </c>
      <c r="G18" s="27">
        <f>$C18*Total_Projection_26_31!F$6</f>
        <v/>
      </c>
      <c r="H18" s="27">
        <f>$C18*Total_Projection_26_31!G$6</f>
        <v/>
      </c>
      <c r="I18" s="27">
        <f>$C18*Total_Projection_26_31!H$6</f>
        <v/>
      </c>
      <c r="J18" s="27">
        <f>$C18*Total_Projection_26_31!C$5</f>
        <v/>
      </c>
      <c r="K18" s="27">
        <f>$C18*Total_Projection_26_31!D$5</f>
        <v/>
      </c>
      <c r="L18" s="27">
        <f>$C18*Total_Projection_26_31!E$5</f>
        <v/>
      </c>
      <c r="M18" s="27">
        <f>$C18*Total_Projection_26_31!F$5</f>
        <v/>
      </c>
      <c r="N18" s="27">
        <f>$C18*Total_Projection_26_31!G$5</f>
        <v/>
      </c>
      <c r="O18" s="27">
        <f>$C18*Total_Projection_26_31!H$5</f>
        <v/>
      </c>
      <c r="P18" s="27">
        <f>$C18*Total_Projection_26_31!C$7</f>
        <v/>
      </c>
      <c r="Q18" s="27">
        <f>$C18*Total_Projection_26_31!D$7</f>
        <v/>
      </c>
      <c r="R18" s="27">
        <f>$C18*Total_Projection_26_31!E$7</f>
        <v/>
      </c>
      <c r="S18" s="27">
        <f>$C18*Total_Projection_26_31!F$7</f>
        <v/>
      </c>
      <c r="T18" s="27">
        <f>$C18*Total_Projection_26_31!G$7</f>
        <v/>
      </c>
      <c r="U18" s="27">
        <f>$C18*Total_Projection_26_31!H$7</f>
        <v/>
      </c>
    </row>
    <row r="19" ht="24" customHeight="1">
      <c r="A19" s="18">
        <f>Reconciled_Country_Flows!A19</f>
        <v/>
      </c>
      <c r="B19" s="18">
        <f>Reconciled_Country_Flows!B19</f>
        <v/>
      </c>
      <c r="C19" s="24">
        <f>Reconciled_Country_Flows!M19</f>
        <v/>
      </c>
      <c r="D19" s="25">
        <f>$C19*Total_Projection_26_31!C$6</f>
        <v/>
      </c>
      <c r="E19" s="25">
        <f>$C19*Total_Projection_26_31!D$6</f>
        <v/>
      </c>
      <c r="F19" s="25">
        <f>$C19*Total_Projection_26_31!E$6</f>
        <v/>
      </c>
      <c r="G19" s="25">
        <f>$C19*Total_Projection_26_31!F$6</f>
        <v/>
      </c>
      <c r="H19" s="25">
        <f>$C19*Total_Projection_26_31!G$6</f>
        <v/>
      </c>
      <c r="I19" s="25">
        <f>$C19*Total_Projection_26_31!H$6</f>
        <v/>
      </c>
      <c r="J19" s="25">
        <f>$C19*Total_Projection_26_31!C$5</f>
        <v/>
      </c>
      <c r="K19" s="25">
        <f>$C19*Total_Projection_26_31!D$5</f>
        <v/>
      </c>
      <c r="L19" s="25">
        <f>$C19*Total_Projection_26_31!E$5</f>
        <v/>
      </c>
      <c r="M19" s="25">
        <f>$C19*Total_Projection_26_31!F$5</f>
        <v/>
      </c>
      <c r="N19" s="25">
        <f>$C19*Total_Projection_26_31!G$5</f>
        <v/>
      </c>
      <c r="O19" s="25">
        <f>$C19*Total_Projection_26_31!H$5</f>
        <v/>
      </c>
      <c r="P19" s="25">
        <f>$C19*Total_Projection_26_31!C$7</f>
        <v/>
      </c>
      <c r="Q19" s="25">
        <f>$C19*Total_Projection_26_31!D$7</f>
        <v/>
      </c>
      <c r="R19" s="25">
        <f>$C19*Total_Projection_26_31!E$7</f>
        <v/>
      </c>
      <c r="S19" s="25">
        <f>$C19*Total_Projection_26_31!F$7</f>
        <v/>
      </c>
      <c r="T19" s="25">
        <f>$C19*Total_Projection_26_31!G$7</f>
        <v/>
      </c>
      <c r="U19" s="25">
        <f>$C19*Total_Projection_26_31!H$7</f>
        <v/>
      </c>
    </row>
    <row r="20" ht="24" customHeight="1">
      <c r="A20" s="19">
        <f>Reconciled_Country_Flows!A20</f>
        <v/>
      </c>
      <c r="B20" s="19">
        <f>Reconciled_Country_Flows!B20</f>
        <v/>
      </c>
      <c r="C20" s="26">
        <f>Reconciled_Country_Flows!M20</f>
        <v/>
      </c>
      <c r="D20" s="27">
        <f>$C20*Total_Projection_26_31!C$6</f>
        <v/>
      </c>
      <c r="E20" s="27">
        <f>$C20*Total_Projection_26_31!D$6</f>
        <v/>
      </c>
      <c r="F20" s="27">
        <f>$C20*Total_Projection_26_31!E$6</f>
        <v/>
      </c>
      <c r="G20" s="27">
        <f>$C20*Total_Projection_26_31!F$6</f>
        <v/>
      </c>
      <c r="H20" s="27">
        <f>$C20*Total_Projection_26_31!G$6</f>
        <v/>
      </c>
      <c r="I20" s="27">
        <f>$C20*Total_Projection_26_31!H$6</f>
        <v/>
      </c>
      <c r="J20" s="27">
        <f>$C20*Total_Projection_26_31!C$5</f>
        <v/>
      </c>
      <c r="K20" s="27">
        <f>$C20*Total_Projection_26_31!D$5</f>
        <v/>
      </c>
      <c r="L20" s="27">
        <f>$C20*Total_Projection_26_31!E$5</f>
        <v/>
      </c>
      <c r="M20" s="27">
        <f>$C20*Total_Projection_26_31!F$5</f>
        <v/>
      </c>
      <c r="N20" s="27">
        <f>$C20*Total_Projection_26_31!G$5</f>
        <v/>
      </c>
      <c r="O20" s="27">
        <f>$C20*Total_Projection_26_31!H$5</f>
        <v/>
      </c>
      <c r="P20" s="27">
        <f>$C20*Total_Projection_26_31!C$7</f>
        <v/>
      </c>
      <c r="Q20" s="27">
        <f>$C20*Total_Projection_26_31!D$7</f>
        <v/>
      </c>
      <c r="R20" s="27">
        <f>$C20*Total_Projection_26_31!E$7</f>
        <v/>
      </c>
      <c r="S20" s="27">
        <f>$C20*Total_Projection_26_31!F$7</f>
        <v/>
      </c>
      <c r="T20" s="27">
        <f>$C20*Total_Projection_26_31!G$7</f>
        <v/>
      </c>
      <c r="U20" s="27">
        <f>$C20*Total_Projection_26_31!H$7</f>
        <v/>
      </c>
    </row>
    <row r="21" ht="24" customHeight="1">
      <c r="A21" s="18">
        <f>Reconciled_Country_Flows!A21</f>
        <v/>
      </c>
      <c r="B21" s="18">
        <f>Reconciled_Country_Flows!B21</f>
        <v/>
      </c>
      <c r="C21" s="24">
        <f>Reconciled_Country_Flows!M21</f>
        <v/>
      </c>
      <c r="D21" s="25">
        <f>$C21*Total_Projection_26_31!C$6</f>
        <v/>
      </c>
      <c r="E21" s="25">
        <f>$C21*Total_Projection_26_31!D$6</f>
        <v/>
      </c>
      <c r="F21" s="25">
        <f>$C21*Total_Projection_26_31!E$6</f>
        <v/>
      </c>
      <c r="G21" s="25">
        <f>$C21*Total_Projection_26_31!F$6</f>
        <v/>
      </c>
      <c r="H21" s="25">
        <f>$C21*Total_Projection_26_31!G$6</f>
        <v/>
      </c>
      <c r="I21" s="25">
        <f>$C21*Total_Projection_26_31!H$6</f>
        <v/>
      </c>
      <c r="J21" s="25">
        <f>$C21*Total_Projection_26_31!C$5</f>
        <v/>
      </c>
      <c r="K21" s="25">
        <f>$C21*Total_Projection_26_31!D$5</f>
        <v/>
      </c>
      <c r="L21" s="25">
        <f>$C21*Total_Projection_26_31!E$5</f>
        <v/>
      </c>
      <c r="M21" s="25">
        <f>$C21*Total_Projection_26_31!F$5</f>
        <v/>
      </c>
      <c r="N21" s="25">
        <f>$C21*Total_Projection_26_31!G$5</f>
        <v/>
      </c>
      <c r="O21" s="25">
        <f>$C21*Total_Projection_26_31!H$5</f>
        <v/>
      </c>
      <c r="P21" s="25">
        <f>$C21*Total_Projection_26_31!C$7</f>
        <v/>
      </c>
      <c r="Q21" s="25">
        <f>$C21*Total_Projection_26_31!D$7</f>
        <v/>
      </c>
      <c r="R21" s="25">
        <f>$C21*Total_Projection_26_31!E$7</f>
        <v/>
      </c>
      <c r="S21" s="25">
        <f>$C21*Total_Projection_26_31!F$7</f>
        <v/>
      </c>
      <c r="T21" s="25">
        <f>$C21*Total_Projection_26_31!G$7</f>
        <v/>
      </c>
      <c r="U21" s="25">
        <f>$C21*Total_Projection_26_31!H$7</f>
        <v/>
      </c>
    </row>
    <row r="22" ht="24" customHeight="1">
      <c r="A22" s="19">
        <f>Reconciled_Country_Flows!A22</f>
        <v/>
      </c>
      <c r="B22" s="19">
        <f>Reconciled_Country_Flows!B22</f>
        <v/>
      </c>
      <c r="C22" s="26">
        <f>Reconciled_Country_Flows!M22</f>
        <v/>
      </c>
      <c r="D22" s="27">
        <f>$C22*Total_Projection_26_31!C$6</f>
        <v/>
      </c>
      <c r="E22" s="27">
        <f>$C22*Total_Projection_26_31!D$6</f>
        <v/>
      </c>
      <c r="F22" s="27">
        <f>$C22*Total_Projection_26_31!E$6</f>
        <v/>
      </c>
      <c r="G22" s="27">
        <f>$C22*Total_Projection_26_31!F$6</f>
        <v/>
      </c>
      <c r="H22" s="27">
        <f>$C22*Total_Projection_26_31!G$6</f>
        <v/>
      </c>
      <c r="I22" s="27">
        <f>$C22*Total_Projection_26_31!H$6</f>
        <v/>
      </c>
      <c r="J22" s="27">
        <f>$C22*Total_Projection_26_31!C$5</f>
        <v/>
      </c>
      <c r="K22" s="27">
        <f>$C22*Total_Projection_26_31!D$5</f>
        <v/>
      </c>
      <c r="L22" s="27">
        <f>$C22*Total_Projection_26_31!E$5</f>
        <v/>
      </c>
      <c r="M22" s="27">
        <f>$C22*Total_Projection_26_31!F$5</f>
        <v/>
      </c>
      <c r="N22" s="27">
        <f>$C22*Total_Projection_26_31!G$5</f>
        <v/>
      </c>
      <c r="O22" s="27">
        <f>$C22*Total_Projection_26_31!H$5</f>
        <v/>
      </c>
      <c r="P22" s="27">
        <f>$C22*Total_Projection_26_31!C$7</f>
        <v/>
      </c>
      <c r="Q22" s="27">
        <f>$C22*Total_Projection_26_31!D$7</f>
        <v/>
      </c>
      <c r="R22" s="27">
        <f>$C22*Total_Projection_26_31!E$7</f>
        <v/>
      </c>
      <c r="S22" s="27">
        <f>$C22*Total_Projection_26_31!F$7</f>
        <v/>
      </c>
      <c r="T22" s="27">
        <f>$C22*Total_Projection_26_31!G$7</f>
        <v/>
      </c>
      <c r="U22" s="27">
        <f>$C22*Total_Projection_26_31!H$7</f>
        <v/>
      </c>
    </row>
    <row r="23" ht="24" customHeight="1">
      <c r="A23" s="18">
        <f>Reconciled_Country_Flows!A23</f>
        <v/>
      </c>
      <c r="B23" s="18">
        <f>Reconciled_Country_Flows!B23</f>
        <v/>
      </c>
      <c r="C23" s="24">
        <f>Reconciled_Country_Flows!M23</f>
        <v/>
      </c>
      <c r="D23" s="25">
        <f>$C23*Total_Projection_26_31!C$6</f>
        <v/>
      </c>
      <c r="E23" s="25">
        <f>$C23*Total_Projection_26_31!D$6</f>
        <v/>
      </c>
      <c r="F23" s="25">
        <f>$C23*Total_Projection_26_31!E$6</f>
        <v/>
      </c>
      <c r="G23" s="25">
        <f>$C23*Total_Projection_26_31!F$6</f>
        <v/>
      </c>
      <c r="H23" s="25">
        <f>$C23*Total_Projection_26_31!G$6</f>
        <v/>
      </c>
      <c r="I23" s="25">
        <f>$C23*Total_Projection_26_31!H$6</f>
        <v/>
      </c>
      <c r="J23" s="25">
        <f>$C23*Total_Projection_26_31!C$5</f>
        <v/>
      </c>
      <c r="K23" s="25">
        <f>$C23*Total_Projection_26_31!D$5</f>
        <v/>
      </c>
      <c r="L23" s="25">
        <f>$C23*Total_Projection_26_31!E$5</f>
        <v/>
      </c>
      <c r="M23" s="25">
        <f>$C23*Total_Projection_26_31!F$5</f>
        <v/>
      </c>
      <c r="N23" s="25">
        <f>$C23*Total_Projection_26_31!G$5</f>
        <v/>
      </c>
      <c r="O23" s="25">
        <f>$C23*Total_Projection_26_31!H$5</f>
        <v/>
      </c>
      <c r="P23" s="25">
        <f>$C23*Total_Projection_26_31!C$7</f>
        <v/>
      </c>
      <c r="Q23" s="25">
        <f>$C23*Total_Projection_26_31!D$7</f>
        <v/>
      </c>
      <c r="R23" s="25">
        <f>$C23*Total_Projection_26_31!E$7</f>
        <v/>
      </c>
      <c r="S23" s="25">
        <f>$C23*Total_Projection_26_31!F$7</f>
        <v/>
      </c>
      <c r="T23" s="25">
        <f>$C23*Total_Projection_26_31!G$7</f>
        <v/>
      </c>
      <c r="U23" s="25">
        <f>$C23*Total_Projection_26_31!H$7</f>
        <v/>
      </c>
    </row>
    <row r="24" ht="24" customHeight="1">
      <c r="A24" s="19">
        <f>Reconciled_Country_Flows!A24</f>
        <v/>
      </c>
      <c r="B24" s="19">
        <f>Reconciled_Country_Flows!B24</f>
        <v/>
      </c>
      <c r="C24" s="26">
        <f>Reconciled_Country_Flows!M24</f>
        <v/>
      </c>
      <c r="D24" s="27">
        <f>$C24*Total_Projection_26_31!C$6</f>
        <v/>
      </c>
      <c r="E24" s="27">
        <f>$C24*Total_Projection_26_31!D$6</f>
        <v/>
      </c>
      <c r="F24" s="27">
        <f>$C24*Total_Projection_26_31!E$6</f>
        <v/>
      </c>
      <c r="G24" s="27">
        <f>$C24*Total_Projection_26_31!F$6</f>
        <v/>
      </c>
      <c r="H24" s="27">
        <f>$C24*Total_Projection_26_31!G$6</f>
        <v/>
      </c>
      <c r="I24" s="27">
        <f>$C24*Total_Projection_26_31!H$6</f>
        <v/>
      </c>
      <c r="J24" s="27">
        <f>$C24*Total_Projection_26_31!C$5</f>
        <v/>
      </c>
      <c r="K24" s="27">
        <f>$C24*Total_Projection_26_31!D$5</f>
        <v/>
      </c>
      <c r="L24" s="27">
        <f>$C24*Total_Projection_26_31!E$5</f>
        <v/>
      </c>
      <c r="M24" s="27">
        <f>$C24*Total_Projection_26_31!F$5</f>
        <v/>
      </c>
      <c r="N24" s="27">
        <f>$C24*Total_Projection_26_31!G$5</f>
        <v/>
      </c>
      <c r="O24" s="27">
        <f>$C24*Total_Projection_26_31!H$5</f>
        <v/>
      </c>
      <c r="P24" s="27">
        <f>$C24*Total_Projection_26_31!C$7</f>
        <v/>
      </c>
      <c r="Q24" s="27">
        <f>$C24*Total_Projection_26_31!D$7</f>
        <v/>
      </c>
      <c r="R24" s="27">
        <f>$C24*Total_Projection_26_31!E$7</f>
        <v/>
      </c>
      <c r="S24" s="27">
        <f>$C24*Total_Projection_26_31!F$7</f>
        <v/>
      </c>
      <c r="T24" s="27">
        <f>$C24*Total_Projection_26_31!G$7</f>
        <v/>
      </c>
      <c r="U24" s="27">
        <f>$C24*Total_Projection_26_31!H$7</f>
        <v/>
      </c>
    </row>
    <row r="25" ht="24" customHeight="1">
      <c r="A25" s="22" t="inlineStr">
        <is>
          <t>Total</t>
        </is>
      </c>
      <c r="B25" s="22" t="n"/>
      <c r="C25" s="28">
        <f>SUM(C5:C24)</f>
        <v/>
      </c>
      <c r="D25" s="23">
        <f>SUM(D5:D24)</f>
        <v/>
      </c>
      <c r="E25" s="23">
        <f>SUM(E5:E24)</f>
        <v/>
      </c>
      <c r="F25" s="23">
        <f>SUM(F5:F24)</f>
        <v/>
      </c>
      <c r="G25" s="23">
        <f>SUM(G5:G24)</f>
        <v/>
      </c>
      <c r="H25" s="23">
        <f>SUM(H5:H24)</f>
        <v/>
      </c>
      <c r="I25" s="23">
        <f>SUM(I5:I24)</f>
        <v/>
      </c>
      <c r="J25" s="23">
        <f>SUM(J5:J24)</f>
        <v/>
      </c>
      <c r="K25" s="23">
        <f>SUM(K5:K24)</f>
        <v/>
      </c>
      <c r="L25" s="23">
        <f>SUM(L5:L24)</f>
        <v/>
      </c>
      <c r="M25" s="23">
        <f>SUM(M5:M24)</f>
        <v/>
      </c>
      <c r="N25" s="23">
        <f>SUM(N5:N24)</f>
        <v/>
      </c>
      <c r="O25" s="23">
        <f>SUM(O5:O24)</f>
        <v/>
      </c>
      <c r="P25" s="23">
        <f>SUM(P5:P24)</f>
        <v/>
      </c>
      <c r="Q25" s="23">
        <f>SUM(Q5:Q24)</f>
        <v/>
      </c>
      <c r="R25" s="23">
        <f>SUM(R5:R24)</f>
        <v/>
      </c>
      <c r="S25" s="23">
        <f>SUM(S5:S24)</f>
        <v/>
      </c>
      <c r="T25" s="23">
        <f>SUM(T5:T24)</f>
        <v/>
      </c>
      <c r="U25" s="23">
        <f>SUM(U5:U24)</f>
        <v/>
      </c>
    </row>
    <row r="26" ht="24" customHeight="1">
      <c r="A26" s="29" t="inlineStr">
        <is>
          <t>Reconciliation Check</t>
        </is>
      </c>
      <c r="B26" s="29" t="n"/>
      <c r="C26" s="30">
        <f>C25-1</f>
        <v/>
      </c>
      <c r="D26" s="31">
        <f>D25-Total_Projection_26_31!C$6</f>
        <v/>
      </c>
      <c r="E26" s="31">
        <f>E25-Total_Projection_26_31!D$6</f>
        <v/>
      </c>
      <c r="F26" s="31">
        <f>F25-Total_Projection_26_31!E$6</f>
        <v/>
      </c>
      <c r="G26" s="31">
        <f>G25-Total_Projection_26_31!F$6</f>
        <v/>
      </c>
      <c r="H26" s="31">
        <f>H25-Total_Projection_26_31!G$6</f>
        <v/>
      </c>
      <c r="I26" s="31">
        <f>I25-Total_Projection_26_31!H$6</f>
        <v/>
      </c>
      <c r="J26" s="31">
        <f>J25-Total_Projection_26_31!C$5</f>
        <v/>
      </c>
      <c r="K26" s="31">
        <f>K25-Total_Projection_26_31!D$5</f>
        <v/>
      </c>
      <c r="L26" s="31">
        <f>L25-Total_Projection_26_31!E$5</f>
        <v/>
      </c>
      <c r="M26" s="31">
        <f>M25-Total_Projection_26_31!F$5</f>
        <v/>
      </c>
      <c r="N26" s="31">
        <f>N25-Total_Projection_26_31!G$5</f>
        <v/>
      </c>
      <c r="O26" s="31">
        <f>O25-Total_Projection_26_31!H$5</f>
        <v/>
      </c>
      <c r="P26" s="31">
        <f>P25-Total_Projection_26_31!C$7</f>
        <v/>
      </c>
      <c r="Q26" s="31">
        <f>Q25-Total_Projection_26_31!D$7</f>
        <v/>
      </c>
      <c r="R26" s="31">
        <f>R25-Total_Projection_26_31!E$7</f>
        <v/>
      </c>
      <c r="S26" s="31">
        <f>S25-Total_Projection_26_31!F$7</f>
        <v/>
      </c>
      <c r="T26" s="31">
        <f>T25-Total_Projection_26_31!G$7</f>
        <v/>
      </c>
      <c r="U26" s="31">
        <f>U25-Total_Projection_26_31!H$7</f>
        <v/>
      </c>
    </row>
  </sheetData>
  <autoFilter ref="A4:U26"/>
  <mergeCells count="2">
    <mergeCell ref="A1:U1"/>
    <mergeCell ref="A2:U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2026-05-20T09:22:32Z</dcterms:created>
  <dcterms:modified xsi:type="dcterms:W3CDTF">2026-05-20T09:49:39Z</dcterms:modified>
</cp:coreProperties>
</file>