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onesia_Total_YOY" sheetId="1" state="visible" r:id="rId1"/>
    <sheet name="Country_Flows_2020_2025" sheetId="2" state="visible" r:id="rId2"/>
    <sheet name="Sources_Method" sheetId="3" state="visible" r:id="rId3"/>
    <sheet name="Country_Scenarios_2020_2025" sheetId="4" state="visible" r:id="rId4"/>
    <sheet name="Scenario_Summary" sheetId="5" state="visible" r:id="rId5"/>
    <sheet name="Corridor_Evidence" sheetId="6" state="visible" r:id="rId6"/>
    <sheet name="Reconciled_Country_Flows" sheetId="7" state="visible" r:id="rId7"/>
    <sheet name="Disclosure_Tracker" sheetId="8" state="visible" r:id="rId8"/>
    <sheet name="YOY_Growth_Justification" sheetId="9" state="visible" r:id="rId9"/>
    <sheet name="Proj_Assumptions_26_31" sheetId="10" state="visible" r:id="rId10"/>
    <sheet name="Total_Projection_26_31" sheetId="11" state="visible" r:id="rId11"/>
    <sheet name="Country_Projection_26_31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$#,##0"/>
    <numFmt numFmtId="165" formatCode="0.0%"/>
    <numFmt numFmtId="166" formatCode="0.000"/>
  </numFmts>
  <fonts count="6">
    <font>
      <name val="Calibri"/>
      <family val="2"/>
      <color theme="1"/>
      <sz val="11"/>
      <scheme val="minor"/>
    </font>
    <font>
      <b val="1"/>
      <color rgb="00FFFFFF"/>
      <sz val="14"/>
    </font>
    <font>
      <i val="1"/>
      <color rgb="0044546A"/>
    </font>
    <font>
      <b val="1"/>
      <color rgb="00FFFFFF"/>
    </font>
    <font>
      <b val="1"/>
      <color rgb="001F1F1F"/>
    </font>
    <font>
      <b val="1"/>
    </font>
  </fonts>
  <fills count="7">
    <fill>
      <patternFill/>
    </fill>
    <fill>
      <patternFill patternType="gray125"/>
    </fill>
    <fill>
      <patternFill patternType="solid">
        <fgColor rgb="0017365D"/>
      </patternFill>
    </fill>
    <fill>
      <patternFill patternType="solid">
        <fgColor rgb="00F8FBFD"/>
      </patternFill>
    </fill>
    <fill>
      <patternFill patternType="solid">
        <fgColor rgb="001F4E78"/>
      </patternFill>
    </fill>
    <fill>
      <patternFill patternType="solid">
        <fgColor rgb="00D9EAF7"/>
      </patternFill>
    </fill>
    <fill>
      <patternFill patternType="solid">
        <fgColor rgb="00D9EAD3"/>
      </patternFill>
    </fill>
  </fills>
  <borders count="2">
    <border>
      <left/>
      <right/>
      <top/>
      <bottom/>
      <diagonal/>
    </border>
    <border>
      <left style="thin">
        <color rgb="00D9E2F3"/>
      </left>
      <right style="thin">
        <color rgb="00D9E2F3"/>
      </right>
      <top style="thin">
        <color rgb="00D9E2F3"/>
      </top>
      <bottom style="thin">
        <color rgb="00D9E2F3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2" borderId="1" applyAlignment="1" pivotButton="0" quotePrefix="0" xfId="0">
      <alignment vertical="top" wrapText="1"/>
    </xf>
    <xf numFmtId="0" fontId="0" fillId="0" borderId="1" pivotButton="0" quotePrefix="0" xfId="0"/>
    <xf numFmtId="0" fontId="2" fillId="3" borderId="1" applyAlignment="1" pivotButton="0" quotePrefix="0" xfId="0">
      <alignment vertical="top" wrapText="1"/>
    </xf>
    <xf numFmtId="0" fontId="3" fillId="2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  <xf numFmtId="164" fontId="0" fillId="0" borderId="1" applyAlignment="1" pivotButton="0" quotePrefix="0" xfId="0">
      <alignment vertical="top" wrapText="1"/>
    </xf>
    <xf numFmtId="165" fontId="0" fillId="0" borderId="0" pivotButton="0" quotePrefix="0" xfId="0"/>
    <xf numFmtId="165" fontId="0" fillId="0" borderId="1" applyAlignment="1" pivotButton="0" quotePrefix="0" xfId="0">
      <alignment vertical="top" wrapText="1"/>
    </xf>
    <xf numFmtId="3" fontId="0" fillId="0" borderId="1" applyAlignment="1" pivotButton="0" quotePrefix="0" xfId="0">
      <alignment vertical="top" wrapText="1"/>
    </xf>
    <xf numFmtId="0" fontId="3" fillId="4" borderId="1" applyAlignment="1" pivotButton="0" quotePrefix="0" xfId="0">
      <alignment vertical="top" wrapText="1"/>
    </xf>
    <xf numFmtId="0" fontId="4" fillId="5" borderId="1" applyAlignment="1" pivotButton="0" quotePrefix="0" xfId="0">
      <alignment vertical="top" wrapText="1"/>
    </xf>
    <xf numFmtId="164" fontId="0" fillId="0" borderId="0" pivotButton="0" quotePrefix="0" xfId="0"/>
    <xf numFmtId="0" fontId="5" fillId="6" borderId="1" applyAlignment="1" pivotButton="0" quotePrefix="0" xfId="0">
      <alignment vertical="top" wrapText="1"/>
    </xf>
    <xf numFmtId="0" fontId="5" fillId="6" borderId="0" pivotButton="0" quotePrefix="0" xfId="0"/>
    <xf numFmtId="165" fontId="5" fillId="6" borderId="0" pivotButton="0" quotePrefix="0" xfId="0"/>
    <xf numFmtId="164" fontId="5" fillId="6" borderId="1" applyAlignment="1" pivotButton="0" quotePrefix="0" xfId="0">
      <alignment vertical="top" wrapText="1"/>
    </xf>
    <xf numFmtId="166" fontId="0" fillId="0" borderId="1" applyAlignment="1" pivotButton="0" quotePrefix="0" xfId="0">
      <alignment vertical="top" wrapText="1"/>
    </xf>
    <xf numFmtId="166" fontId="0" fillId="0" borderId="0" pivotButton="0" quotePrefix="0" xfId="0"/>
    <xf numFmtId="165" fontId="5" fillId="6" borderId="1" applyAlignment="1" pivotButton="0" quotePrefix="0" xfId="0">
      <alignment vertical="top" wrapText="1"/>
    </xf>
    <xf numFmtId="0" fontId="4" fillId="5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styles" Target="styles.xml" Id="rId13" /><Relationship Type="http://schemas.openxmlformats.org/officeDocument/2006/relationships/theme" Target="theme/theme1.xml" Id="rId1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T18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38" customWidth="1" min="2" max="2"/>
    <col width="38" customWidth="1" min="3" max="3"/>
    <col width="38" customWidth="1" min="4" max="4"/>
    <col width="18" customWidth="1" min="5" max="5"/>
    <col width="38" customWidth="1" min="6" max="6"/>
    <col width="17" customWidth="1" min="7" max="7"/>
    <col width="18" customWidth="1" min="8" max="8"/>
    <col width="18" customWidth="1" min="9" max="9"/>
    <col width="27" customWidth="1" min="10" max="10"/>
    <col width="20" customWidth="1" min="11" max="11"/>
    <col width="38" customWidth="1" min="12" max="12"/>
    <col width="17" customWidth="1" min="13" max="13"/>
    <col width="18" customWidth="1" min="14" max="14"/>
    <col width="18" customWidth="1" min="15" max="15"/>
    <col width="18" customWidth="1" min="16" max="16"/>
    <col width="18" customWidth="1" min="17" max="17"/>
    <col width="18" customWidth="1" min="18" max="18"/>
    <col width="18" customWidth="1" min="19" max="19"/>
    <col width="38" customWidth="1" min="20" max="20"/>
  </cols>
  <sheetData>
    <row r="1" ht="24" customHeight="1">
      <c r="A1" s="1" t="inlineStr">
        <is>
          <t>Indonesia Remittances - Year over Year (Official Baseline)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</row>
    <row r="2" ht="34" customHeight="1">
      <c r="A2" s="3" t="inlineStr">
        <is>
          <t>Indicator: Personal remittances, received (current US$). 2009-2024 from World Bank WDI; 2025 uses a provisional growth-rate bridge based on Bank Indonesia-cited +14% migrant-worker remittance growth.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</row>
    <row r="3"/>
    <row r="4">
      <c r="A4" s="4" t="inlineStr">
        <is>
          <t>Country Name</t>
        </is>
      </c>
      <c r="B4" s="4" t="inlineStr">
        <is>
          <t>Country Code</t>
        </is>
      </c>
      <c r="C4" s="4" t="inlineStr">
        <is>
          <t>Indicator Name</t>
        </is>
      </c>
      <c r="D4" s="4" t="inlineStr">
        <is>
          <t>2009</t>
        </is>
      </c>
      <c r="E4" s="4" t="inlineStr">
        <is>
          <t>2010</t>
        </is>
      </c>
      <c r="F4" s="4" t="inlineStr">
        <is>
          <t>2011</t>
        </is>
      </c>
      <c r="G4" s="4" t="inlineStr">
        <is>
          <t>2012</t>
        </is>
      </c>
      <c r="H4" s="4" t="inlineStr">
        <is>
          <t>2013</t>
        </is>
      </c>
      <c r="I4" s="4" t="inlineStr">
        <is>
          <t>2014</t>
        </is>
      </c>
      <c r="J4" s="4" t="inlineStr">
        <is>
          <t>2015</t>
        </is>
      </c>
      <c r="K4" s="4" t="inlineStr">
        <is>
          <t>2016</t>
        </is>
      </c>
      <c r="L4" s="4" t="inlineStr">
        <is>
          <t>2017</t>
        </is>
      </c>
      <c r="M4" s="4" t="inlineStr">
        <is>
          <t>2018</t>
        </is>
      </c>
      <c r="N4" s="4" t="inlineStr">
        <is>
          <t>2019</t>
        </is>
      </c>
      <c r="O4" s="4" t="inlineStr">
        <is>
          <t>2020</t>
        </is>
      </c>
      <c r="P4" s="4" t="inlineStr">
        <is>
          <t>2021</t>
        </is>
      </c>
      <c r="Q4" s="4" t="inlineStr">
        <is>
          <t>2022</t>
        </is>
      </c>
      <c r="R4" s="4" t="inlineStr">
        <is>
          <t>2023</t>
        </is>
      </c>
      <c r="S4" s="4" t="inlineStr">
        <is>
          <t>2024</t>
        </is>
      </c>
      <c r="T4" s="4" t="inlineStr">
        <is>
          <t>2025</t>
        </is>
      </c>
    </row>
    <row r="5">
      <c r="A5" s="5" t="inlineStr">
        <is>
          <t>Indonesia</t>
        </is>
      </c>
      <c r="B5" s="5" t="inlineStr">
        <is>
          <t>IDN</t>
        </is>
      </c>
      <c r="C5" s="5" t="inlineStr">
        <is>
          <t>Personal remittances, received (current US$)</t>
        </is>
      </c>
      <c r="D5" s="6" t="n">
        <v>6792907280.44703</v>
      </c>
      <c r="E5" s="6" t="n">
        <v>6916051073.08896</v>
      </c>
      <c r="F5" s="6" t="n">
        <v>6923970511.39839</v>
      </c>
      <c r="G5" s="6" t="n">
        <v>7212196577.5592</v>
      </c>
      <c r="H5" s="6" t="n">
        <v>7614419340.02844</v>
      </c>
      <c r="I5" s="6" t="n">
        <v>8551164468.84294</v>
      </c>
      <c r="J5" s="6" t="n">
        <v>9659168638.94442</v>
      </c>
      <c r="K5" s="6" t="n">
        <v>8906655810.838551</v>
      </c>
      <c r="L5" s="6" t="n">
        <v>8989529970.526791</v>
      </c>
      <c r="M5" s="6" t="n">
        <v>11215344812.152</v>
      </c>
      <c r="N5" s="6" t="n">
        <v>11666395059.1406</v>
      </c>
      <c r="O5" s="6" t="n">
        <v>9650926141.69335</v>
      </c>
      <c r="P5" s="6" t="n">
        <v>9402427088.854851</v>
      </c>
      <c r="Q5" s="6" t="n">
        <v>13089296495.3608</v>
      </c>
      <c r="R5" s="6" t="n">
        <v>14466835209.7539</v>
      </c>
      <c r="S5" s="6" t="n">
        <v>16038366972.4451</v>
      </c>
      <c r="T5" s="6" t="n">
        <v>18283738348.58741</v>
      </c>
    </row>
    <row r="6">
      <c r="A6" s="5" t="inlineStr">
        <is>
          <t>YoY Growth %</t>
        </is>
      </c>
      <c r="C6" s="5" t="inlineStr">
        <is>
          <t>Annual growth vs prior year</t>
        </is>
      </c>
      <c r="D6" s="7" t="n"/>
      <c r="E6" s="8">
        <f>E5/D5-1</f>
        <v/>
      </c>
      <c r="F6" s="8">
        <f>F5/E5-1</f>
        <v/>
      </c>
      <c r="G6" s="8">
        <f>G5/F5-1</f>
        <v/>
      </c>
      <c r="H6" s="8">
        <f>H5/G5-1</f>
        <v/>
      </c>
      <c r="I6" s="8">
        <f>I5/H5-1</f>
        <v/>
      </c>
      <c r="J6" s="8">
        <f>J5/I5-1</f>
        <v/>
      </c>
      <c r="K6" s="8">
        <f>K5/J5-1</f>
        <v/>
      </c>
      <c r="L6" s="8">
        <f>L5/K5-1</f>
        <v/>
      </c>
      <c r="M6" s="8">
        <f>M5/L5-1</f>
        <v/>
      </c>
      <c r="N6" s="8">
        <f>N5/M5-1</f>
        <v/>
      </c>
      <c r="O6" s="8">
        <f>O5/N5-1</f>
        <v/>
      </c>
      <c r="P6" s="8">
        <f>P5/O5-1</f>
        <v/>
      </c>
      <c r="Q6" s="8">
        <f>Q5/P5-1</f>
        <v/>
      </c>
      <c r="R6" s="8">
        <f>R5/Q5-1</f>
        <v/>
      </c>
      <c r="S6" s="8">
        <f>S5/R5-1</f>
        <v/>
      </c>
      <c r="T6" s="8">
        <f>T5/S5-1</f>
        <v/>
      </c>
    </row>
    <row r="7">
      <c r="A7" s="5" t="inlineStr">
        <is>
          <t>Source Basis</t>
        </is>
      </c>
      <c r="C7" s="5" t="inlineStr">
        <is>
          <t>Data source by year</t>
        </is>
      </c>
      <c r="D7" s="5" t="inlineStr">
        <is>
          <t>World Bank WDI</t>
        </is>
      </c>
      <c r="E7" s="5" t="inlineStr">
        <is>
          <t>World Bank WDI</t>
        </is>
      </c>
      <c r="F7" s="5" t="inlineStr">
        <is>
          <t>World Bank WDI</t>
        </is>
      </c>
      <c r="G7" s="5" t="inlineStr">
        <is>
          <t>World Bank WDI</t>
        </is>
      </c>
      <c r="H7" s="5" t="inlineStr">
        <is>
          <t>World Bank WDI</t>
        </is>
      </c>
      <c r="I7" s="5" t="inlineStr">
        <is>
          <t>World Bank WDI</t>
        </is>
      </c>
      <c r="J7" s="5" t="inlineStr">
        <is>
          <t>World Bank WDI</t>
        </is>
      </c>
      <c r="K7" s="5" t="inlineStr">
        <is>
          <t>World Bank WDI</t>
        </is>
      </c>
      <c r="L7" s="5" t="inlineStr">
        <is>
          <t>World Bank WDI</t>
        </is>
      </c>
      <c r="M7" s="5" t="inlineStr">
        <is>
          <t>World Bank WDI</t>
        </is>
      </c>
      <c r="N7" s="5" t="inlineStr">
        <is>
          <t>World Bank WDI</t>
        </is>
      </c>
      <c r="O7" s="5" t="inlineStr">
        <is>
          <t>World Bank WDI</t>
        </is>
      </c>
      <c r="P7" s="5" t="inlineStr">
        <is>
          <t>World Bank WDI</t>
        </is>
      </c>
      <c r="Q7" s="5" t="inlineStr">
        <is>
          <t>World Bank WDI</t>
        </is>
      </c>
      <c r="R7" s="5" t="inlineStr">
        <is>
          <t>World Bank WDI</t>
        </is>
      </c>
      <c r="S7" s="5" t="inlineStr">
        <is>
          <t>World Bank WDI</t>
        </is>
      </c>
      <c r="T7" s="5" t="inlineStr">
        <is>
          <t>Provisional WDI-like estimate using BI-cited +14% growth</t>
        </is>
      </c>
    </row>
    <row r="8"/>
    <row r="9">
      <c r="A9" s="5" t="inlineStr">
        <is>
          <t>2025 Indonesia provisional anchors</t>
        </is>
      </c>
      <c r="D9" s="5" t="inlineStr">
        <is>
          <t>BI-cited 2024 migrant remittance value (IDR)</t>
        </is>
      </c>
      <c r="E9" s="9" t="n">
        <v>253000000000000</v>
      </c>
      <c r="F9" s="5" t="inlineStr">
        <is>
          <t>BI-cited 2025 migrant remittance value (IDR)</t>
        </is>
      </c>
      <c r="G9" s="9" t="n">
        <v>288000000000000</v>
      </c>
      <c r="H9" s="5" t="inlineStr">
        <is>
          <t>Growth used</t>
        </is>
      </c>
      <c r="I9" s="8" t="n">
        <v>0.14</v>
      </c>
      <c r="J9" s="5" t="inlineStr">
        <is>
          <t>Model 2025 WDI-like value</t>
        </is>
      </c>
      <c r="K9" s="6" t="n">
        <v>18283738348.58741</v>
      </c>
      <c r="L9" s="5" t="inlineStr">
        <is>
          <t>Note: 2025 is provisional until World Bank publishes WDI current-US$ value.</t>
        </is>
      </c>
    </row>
    <row r="10"/>
    <row r="11"/>
    <row r="12">
      <c r="A12" s="10" t="inlineStr">
        <is>
          <t>Source Register</t>
        </is>
      </c>
      <c r="B12" s="2" t="n"/>
      <c r="C12" s="2" t="n"/>
      <c r="D12" s="2" t="n"/>
      <c r="E12" s="2" t="n"/>
      <c r="F12" s="2" t="n"/>
      <c r="G12" s="2" t="n"/>
      <c r="H12" s="2" t="n"/>
      <c r="I12" s="2" t="n"/>
      <c r="J12" s="2" t="n"/>
      <c r="K12" s="2" t="n"/>
      <c r="L12" s="2" t="n"/>
      <c r="M12" s="2" t="n"/>
      <c r="N12" s="2" t="n"/>
      <c r="O12" s="2" t="n"/>
      <c r="P12" s="2" t="n"/>
      <c r="Q12" s="2" t="n"/>
      <c r="R12" s="2" t="n"/>
      <c r="S12" s="2" t="n"/>
      <c r="T12" s="2" t="n"/>
    </row>
    <row r="13">
      <c r="A13" s="11" t="inlineStr">
        <is>
          <t>Type</t>
        </is>
      </c>
      <c r="B13" s="11" t="inlineStr">
        <is>
          <t>Source / Evidence</t>
        </is>
      </c>
      <c r="C13" s="11" t="inlineStr">
        <is>
          <t>Link / Reference</t>
        </is>
      </c>
      <c r="D13" s="11" t="inlineStr">
        <is>
          <t>Usage</t>
        </is>
      </c>
      <c r="E13" s="11" t="inlineStr">
        <is>
          <t>Confidence</t>
        </is>
      </c>
      <c r="F13" s="11" t="inlineStr">
        <is>
          <t>Limitation / Treatment</t>
        </is>
      </c>
    </row>
    <row r="14">
      <c r="A14" s="5" t="inlineStr">
        <is>
          <t>Official Indonesia totals</t>
        </is>
      </c>
      <c r="B14" s="5" t="inlineStr">
        <is>
          <t>World Bank WDI - Personal remittances, received (current US$), indicator BX.TRF.PWKR.CD.DT</t>
        </is>
      </c>
      <c r="C14" s="5" t="inlineStr">
        <is>
          <t>https://api.worldbank.org/v2/country/IDN/indicator/BX.TRF.PWKR.CD.DT?format=json&amp;per_page=100&amp;date=2009:2025</t>
        </is>
      </c>
      <c r="D14" s="5" t="inlineStr">
        <is>
          <t>Primary annual USD baseline for 2009-2024</t>
        </is>
      </c>
      <c r="E14" s="5" t="inlineStr">
        <is>
          <t>High</t>
        </is>
      </c>
      <c r="F14" s="5" t="inlineStr">
        <is>
          <t>World Bank WDI 2025 value is not populated at build date.</t>
        </is>
      </c>
    </row>
    <row r="15">
      <c r="A15" s="5" t="inlineStr">
        <is>
          <t>2025 growth anchor</t>
        </is>
      </c>
      <c r="B15" s="5" t="inlineStr">
        <is>
          <t>Bank Indonesia data cited by government migrant worker protection minister / Migrant Times: Rp288tn in 2025 vs Rp253tn in 2024, +14%</t>
        </is>
      </c>
      <c r="C15" s="5" t="inlineStr">
        <is>
          <t>https://migrantimes.com/remittance-finance/02-03-2026/indonesian-migrant-workers-sent-home-record-rp288-trillion-in-2025</t>
        </is>
      </c>
      <c r="D15" s="5" t="inlineStr">
        <is>
          <t>Used as growth-rate bridge to estimate 2025 WDI-like personal remittance total</t>
        </is>
      </c>
      <c r="E15" s="5" t="inlineStr">
        <is>
          <t>Medium</t>
        </is>
      </c>
      <c r="F15" s="5" t="inlineStr">
        <is>
          <t>IDR migrant-worker remittance basis differs from WDI personal remittance current-US$ basis.</t>
        </is>
      </c>
    </row>
    <row r="16">
      <c r="A16" s="5" t="inlineStr">
        <is>
          <t>Country split anchor</t>
        </is>
      </c>
      <c r="B16" s="5" t="inlineStr">
        <is>
          <t>Bank Indonesia SEKI Table V.31 - Remittances of Indonesian Migrant Workers by Host Country</t>
        </is>
      </c>
      <c r="C16" s="5" t="inlineStr">
        <is>
          <t>https://www.bi.go.id/SEKI/tabel/TABEL5_31.pdf</t>
        </is>
      </c>
      <c r="D16" s="5" t="inlineStr">
        <is>
          <t>Primary host-country allocation proxy for migrant-worker remittances</t>
        </is>
      </c>
      <c r="E16" s="5" t="inlineStr">
        <is>
          <t>Medium-High</t>
        </is>
      </c>
      <c r="F16" s="5" t="inlineStr">
        <is>
          <t>Host-country worker remittance table is not identical to WDI personal remittance total.</t>
        </is>
      </c>
    </row>
    <row r="17">
      <c r="A17" s="5" t="inlineStr">
        <is>
          <t>2025 source narrative</t>
        </is>
      </c>
      <c r="B17" s="5" t="inlineStr">
        <is>
          <t>BNI remittance business note citing Taiwan, Malaysia, Saudi Arabia, Hong Kong and South Korea as main sources</t>
        </is>
      </c>
      <c r="C17" s="5" t="inlineStr">
        <is>
          <t>https://www.bni.co.id/en-us/home/bni-news/news/articleid/24851/as-indonesian-migrant-workers-main-partner-bni-recorded-13-15-remittance-business-growth-in-q1-2025</t>
        </is>
      </c>
      <c r="D17" s="5" t="inlineStr">
        <is>
          <t>Supports confidence tiers and current main-source countries</t>
        </is>
      </c>
      <c r="E17" s="5" t="inlineStr">
        <is>
          <t>Medium</t>
        </is>
      </c>
      <c r="F17" s="5" t="inlineStr">
        <is>
          <t>Bank-specific source narrative, not full official national table.</t>
        </is>
      </c>
    </row>
    <row r="18">
      <c r="A18" s="5" t="inlineStr">
        <is>
          <t>Country-flow allocation method</t>
        </is>
      </c>
      <c r="B18" s="5" t="inlineStr">
        <is>
          <t>Workbook tabs Corridor_Evidence and Reconciled_Country_Flows</t>
        </is>
      </c>
      <c r="C18" s="5" t="inlineStr">
        <is>
          <t>Internal workbook tabs</t>
        </is>
      </c>
      <c r="D18" s="5" t="inlineStr">
        <is>
          <t>Allocates annual totals across source countries and reconciles each year to Indonesia_Total_YOY</t>
        </is>
      </c>
      <c r="E18" s="5" t="inlineStr">
        <is>
          <t>Model-derived</t>
        </is>
      </c>
      <c r="F18" s="5" t="inlineStr">
        <is>
          <t>Country-level values are estimates on personal-remittance basis unless directly disclosed.</t>
        </is>
      </c>
    </row>
  </sheetData>
  <mergeCells count="3">
    <mergeCell ref="A1:T1"/>
    <mergeCell ref="A12:T12"/>
    <mergeCell ref="A2:T2"/>
  </mergeCells>
  <pageMargins left="0.75" right="0.75" top="1" bottom="1" header="0.5" footer="0.5"/>
  <pageSetup scale="100"/>
</worksheet>
</file>

<file path=xl/worksheets/sheet2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K28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11" customWidth="1" min="2" max="2"/>
    <col width="17" customWidth="1" min="3" max="3"/>
    <col width="31" customWidth="1" min="4" max="4"/>
    <col width="31" customWidth="1" min="5" max="5"/>
    <col width="31" customWidth="1" min="6" max="6"/>
    <col width="31" customWidth="1" min="7" max="7"/>
    <col width="31" customWidth="1" min="8" max="8"/>
    <col width="31" customWidth="1" min="9" max="9"/>
    <col width="31" customWidth="1" min="10" max="10"/>
    <col width="38" customWidth="1" min="11" max="11"/>
  </cols>
  <sheetData>
    <row r="1" ht="24" customHeight="1">
      <c r="A1" s="1" t="inlineStr">
        <is>
          <t>Indonesia Remittance Inflows by Source Country - 2020 to 2025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</row>
    <row r="2" ht="34" customHeight="1">
      <c r="A2" s="3" t="inlineStr">
        <is>
          <t>Disclosure-weighted allocation model reconciled to Indonesia_Total_YOY annual totals using Bank Indonesia SEKI Table V.31 as host-country worker-remittance proxy.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</row>
    <row r="3"/>
    <row r="4">
      <c r="A4" s="4" t="inlineStr">
        <is>
          <t>Source Country</t>
        </is>
      </c>
      <c r="B4" s="4" t="inlineStr">
        <is>
          <t>ISO3</t>
        </is>
      </c>
      <c r="C4" s="4" t="inlineStr">
        <is>
          <t>Confidence Tier</t>
        </is>
      </c>
      <c r="D4" s="4" t="inlineStr">
        <is>
          <t>Allocation Share 2025</t>
        </is>
      </c>
      <c r="E4" s="4" t="inlineStr">
        <is>
          <t>2020 (US$)</t>
        </is>
      </c>
      <c r="F4" s="4" t="inlineStr">
        <is>
          <t>2021 (US$)</t>
        </is>
      </c>
      <c r="G4" s="4" t="inlineStr">
        <is>
          <t>2022 (US$)</t>
        </is>
      </c>
      <c r="H4" s="4" t="inlineStr">
        <is>
          <t>2023 (US$)</t>
        </is>
      </c>
      <c r="I4" s="4" t="inlineStr">
        <is>
          <t>2024 (US$)</t>
        </is>
      </c>
      <c r="J4" s="4" t="inlineStr">
        <is>
          <t>2025 (US$)</t>
        </is>
      </c>
      <c r="K4" s="4" t="inlineStr">
        <is>
          <t>Method / Evidence Note</t>
        </is>
      </c>
    </row>
    <row r="5">
      <c r="A5" s="5" t="inlineStr">
        <is>
          <t>Annual Total Control</t>
        </is>
      </c>
      <c r="B5" s="5" t="inlineStr">
        <is>
          <t>IDN</t>
        </is>
      </c>
      <c r="C5" s="5" t="inlineStr">
        <is>
          <t>Control</t>
        </is>
      </c>
      <c r="D5" s="8">
        <f>SUM(D7:D28)</f>
        <v/>
      </c>
      <c r="E5" s="6">
        <f>Indonesia_Total_YOY!O5</f>
        <v/>
      </c>
      <c r="F5" s="6">
        <f>Indonesia_Total_YOY!P5</f>
        <v/>
      </c>
      <c r="G5" s="6">
        <f>Indonesia_Total_YOY!Q5</f>
        <v/>
      </c>
      <c r="H5" s="6">
        <f>Indonesia_Total_YOY!R5</f>
        <v/>
      </c>
      <c r="I5" s="6">
        <f>Indonesia_Total_YOY!S5</f>
        <v/>
      </c>
      <c r="J5" s="6">
        <f>Indonesia_Total_YOY!T5</f>
        <v/>
      </c>
      <c r="K5" s="5" t="inlineStr">
        <is>
          <t>Control row: annual Indonesia total from Indonesia_Total_YOY.</t>
        </is>
      </c>
    </row>
    <row r="6">
      <c r="D6" s="7" t="n"/>
      <c r="E6" s="12" t="n"/>
      <c r="F6" s="12" t="n"/>
      <c r="G6" s="12" t="n"/>
      <c r="H6" s="12" t="n"/>
      <c r="I6" s="12" t="n"/>
      <c r="J6" s="12" t="n"/>
    </row>
    <row r="7">
      <c r="A7" s="5" t="inlineStr">
        <is>
          <t>Malaysia</t>
        </is>
      </c>
      <c r="B7" s="5" t="inlineStr">
        <is>
          <t>MYS</t>
        </is>
      </c>
      <c r="C7" s="5" t="inlineStr">
        <is>
          <t>A</t>
        </is>
      </c>
      <c r="D7" s="8">
        <f>Reconciled_Country_Flows!M5</f>
        <v/>
      </c>
      <c r="E7" s="6">
        <f>Reconciled_Country_Flows!D5</f>
        <v/>
      </c>
      <c r="F7" s="6">
        <f>Reconciled_Country_Flows!F5</f>
        <v/>
      </c>
      <c r="G7" s="6">
        <f>Reconciled_Country_Flows!H5</f>
        <v/>
      </c>
      <c r="H7" s="6">
        <f>Reconciled_Country_Flows!J5</f>
        <v/>
      </c>
      <c r="I7" s="6">
        <f>Reconciled_Country_Flows!L5</f>
        <v/>
      </c>
      <c r="J7" s="6">
        <f>Reconciled_Country_Flows!N5</f>
        <v/>
      </c>
      <c r="K7" s="5" t="inlineStr">
        <is>
          <t>Largest ASEAN worker corridor; repeatedly cited among main sources</t>
        </is>
      </c>
    </row>
    <row r="8">
      <c r="A8" s="5" t="inlineStr">
        <is>
          <t>Saudi Arabia</t>
        </is>
      </c>
      <c r="B8" s="5" t="inlineStr">
        <is>
          <t>SAU</t>
        </is>
      </c>
      <c r="C8" s="5" t="inlineStr">
        <is>
          <t>A</t>
        </is>
      </c>
      <c r="D8" s="8">
        <f>Reconciled_Country_Flows!M6</f>
        <v/>
      </c>
      <c r="E8" s="6">
        <f>Reconciled_Country_Flows!D6</f>
        <v/>
      </c>
      <c r="F8" s="6">
        <f>Reconciled_Country_Flows!F6</f>
        <v/>
      </c>
      <c r="G8" s="6">
        <f>Reconciled_Country_Flows!H6</f>
        <v/>
      </c>
      <c r="H8" s="6">
        <f>Reconciled_Country_Flows!J6</f>
        <v/>
      </c>
      <c r="I8" s="6">
        <f>Reconciled_Country_Flows!L6</f>
        <v/>
      </c>
      <c r="J8" s="6">
        <f>Reconciled_Country_Flows!N6</f>
        <v/>
      </c>
      <c r="K8" s="5" t="inlineStr">
        <is>
          <t>Largest Middle East corridor and core Indonesian migrant-worker destination</t>
        </is>
      </c>
    </row>
    <row r="9">
      <c r="A9" s="5" t="inlineStr">
        <is>
          <t>Taiwan, Province of China</t>
        </is>
      </c>
      <c r="B9" s="5" t="inlineStr">
        <is>
          <t>TWN</t>
        </is>
      </c>
      <c r="C9" s="5" t="inlineStr">
        <is>
          <t>A</t>
        </is>
      </c>
      <c r="D9" s="8">
        <f>Reconciled_Country_Flows!M7</f>
        <v/>
      </c>
      <c r="E9" s="6">
        <f>Reconciled_Country_Flows!D7</f>
        <v/>
      </c>
      <c r="F9" s="6">
        <f>Reconciled_Country_Flows!F7</f>
        <v/>
      </c>
      <c r="G9" s="6">
        <f>Reconciled_Country_Flows!H7</f>
        <v/>
      </c>
      <c r="H9" s="6">
        <f>Reconciled_Country_Flows!J7</f>
        <v/>
      </c>
      <c r="I9" s="6">
        <f>Reconciled_Country_Flows!L7</f>
        <v/>
      </c>
      <c r="J9" s="6">
        <f>Reconciled_Country_Flows!N7</f>
        <v/>
      </c>
      <c r="K9" s="5" t="inlineStr">
        <is>
          <t>Major Asian worker corridor, cited among main remittance sources</t>
        </is>
      </c>
    </row>
    <row r="10">
      <c r="A10" s="5" t="inlineStr">
        <is>
          <t>Hong Kong SAR</t>
        </is>
      </c>
      <c r="B10" s="5" t="inlineStr">
        <is>
          <t>HKG</t>
        </is>
      </c>
      <c r="C10" s="5" t="inlineStr">
        <is>
          <t>A</t>
        </is>
      </c>
      <c r="D10" s="8">
        <f>Reconciled_Country_Flows!M8</f>
        <v/>
      </c>
      <c r="E10" s="6">
        <f>Reconciled_Country_Flows!D8</f>
        <v/>
      </c>
      <c r="F10" s="6">
        <f>Reconciled_Country_Flows!F8</f>
        <v/>
      </c>
      <c r="G10" s="6">
        <f>Reconciled_Country_Flows!H8</f>
        <v/>
      </c>
      <c r="H10" s="6">
        <f>Reconciled_Country_Flows!J8</f>
        <v/>
      </c>
      <c r="I10" s="6">
        <f>Reconciled_Country_Flows!L8</f>
        <v/>
      </c>
      <c r="J10" s="6">
        <f>Reconciled_Country_Flows!N8</f>
        <v/>
      </c>
      <c r="K10" s="5" t="inlineStr">
        <is>
          <t>Major domestic-worker/services corridor, cited among main sources</t>
        </is>
      </c>
    </row>
    <row r="11">
      <c r="A11" s="5" t="inlineStr">
        <is>
          <t>Singapore</t>
        </is>
      </c>
      <c r="B11" s="5" t="inlineStr">
        <is>
          <t>SGP</t>
        </is>
      </c>
      <c r="C11" s="5" t="inlineStr">
        <is>
          <t>B</t>
        </is>
      </c>
      <c r="D11" s="8">
        <f>Reconciled_Country_Flows!M9</f>
        <v/>
      </c>
      <c r="E11" s="6">
        <f>Reconciled_Country_Flows!D9</f>
        <v/>
      </c>
      <c r="F11" s="6">
        <f>Reconciled_Country_Flows!F9</f>
        <v/>
      </c>
      <c r="G11" s="6">
        <f>Reconciled_Country_Flows!H9</f>
        <v/>
      </c>
      <c r="H11" s="6">
        <f>Reconciled_Country_Flows!J9</f>
        <v/>
      </c>
      <c r="I11" s="6">
        <f>Reconciled_Country_Flows!L9</f>
        <v/>
      </c>
      <c r="J11" s="6">
        <f>Reconciled_Country_Flows!N9</f>
        <v/>
      </c>
      <c r="K11" s="5" t="inlineStr">
        <is>
          <t>ASEAN remittance and financial hub corridor</t>
        </is>
      </c>
    </row>
    <row r="12">
      <c r="A12" s="5" t="inlineStr">
        <is>
          <t>Korea (South)</t>
        </is>
      </c>
      <c r="B12" s="5" t="inlineStr">
        <is>
          <t>KOR</t>
        </is>
      </c>
      <c r="C12" s="5" t="inlineStr">
        <is>
          <t>B</t>
        </is>
      </c>
      <c r="D12" s="8">
        <f>Reconciled_Country_Flows!M10</f>
        <v/>
      </c>
      <c r="E12" s="6">
        <f>Reconciled_Country_Flows!D10</f>
        <v/>
      </c>
      <c r="F12" s="6">
        <f>Reconciled_Country_Flows!F10</f>
        <v/>
      </c>
      <c r="G12" s="6">
        <f>Reconciled_Country_Flows!H10</f>
        <v/>
      </c>
      <c r="H12" s="6">
        <f>Reconciled_Country_Flows!J10</f>
        <v/>
      </c>
      <c r="I12" s="6">
        <f>Reconciled_Country_Flows!L10</f>
        <v/>
      </c>
      <c r="J12" s="6">
        <f>Reconciled_Country_Flows!N10</f>
        <v/>
      </c>
      <c r="K12" s="5" t="inlineStr">
        <is>
          <t>Advanced Asia worker corridor, cited among main sources</t>
        </is>
      </c>
    </row>
    <row r="13">
      <c r="A13" s="5" t="inlineStr">
        <is>
          <t>Japan</t>
        </is>
      </c>
      <c r="B13" s="5" t="inlineStr">
        <is>
          <t>JPN</t>
        </is>
      </c>
      <c r="C13" s="5" t="inlineStr">
        <is>
          <t>B</t>
        </is>
      </c>
      <c r="D13" s="8">
        <f>Reconciled_Country_Flows!M11</f>
        <v/>
      </c>
      <c r="E13" s="6">
        <f>Reconciled_Country_Flows!D11</f>
        <v/>
      </c>
      <c r="F13" s="6">
        <f>Reconciled_Country_Flows!F11</f>
        <v/>
      </c>
      <c r="G13" s="6">
        <f>Reconciled_Country_Flows!H11</f>
        <v/>
      </c>
      <c r="H13" s="6">
        <f>Reconciled_Country_Flows!J11</f>
        <v/>
      </c>
      <c r="I13" s="6">
        <f>Reconciled_Country_Flows!L11</f>
        <v/>
      </c>
      <c r="J13" s="6">
        <f>Reconciled_Country_Flows!N11</f>
        <v/>
      </c>
      <c r="K13" s="5" t="inlineStr">
        <is>
          <t>High-income placement and skills corridor</t>
        </is>
      </c>
    </row>
    <row r="14">
      <c r="A14" s="5" t="inlineStr">
        <is>
          <t>United Arab Emirates</t>
        </is>
      </c>
      <c r="B14" s="5" t="inlineStr">
        <is>
          <t>ARE</t>
        </is>
      </c>
      <c r="C14" s="5" t="inlineStr">
        <is>
          <t>B</t>
        </is>
      </c>
      <c r="D14" s="8">
        <f>Reconciled_Country_Flows!M12</f>
        <v/>
      </c>
      <c r="E14" s="6">
        <f>Reconciled_Country_Flows!D12</f>
        <v/>
      </c>
      <c r="F14" s="6">
        <f>Reconciled_Country_Flows!F12</f>
        <v/>
      </c>
      <c r="G14" s="6">
        <f>Reconciled_Country_Flows!H12</f>
        <v/>
      </c>
      <c r="H14" s="6">
        <f>Reconciled_Country_Flows!J12</f>
        <v/>
      </c>
      <c r="I14" s="6">
        <f>Reconciled_Country_Flows!L12</f>
        <v/>
      </c>
      <c r="J14" s="6">
        <f>Reconciled_Country_Flows!N12</f>
        <v/>
      </c>
      <c r="K14" s="5" t="inlineStr">
        <is>
          <t>GCC corridor with exchange-house partnership relevance</t>
        </is>
      </c>
    </row>
    <row r="15">
      <c r="A15" s="5" t="inlineStr">
        <is>
          <t>Jordan</t>
        </is>
      </c>
      <c r="B15" s="5" t="inlineStr">
        <is>
          <t>JOR</t>
        </is>
      </c>
      <c r="C15" s="5" t="inlineStr">
        <is>
          <t>B</t>
        </is>
      </c>
      <c r="D15" s="8">
        <f>Reconciled_Country_Flows!M13</f>
        <v/>
      </c>
      <c r="E15" s="6">
        <f>Reconciled_Country_Flows!D13</f>
        <v/>
      </c>
      <c r="F15" s="6">
        <f>Reconciled_Country_Flows!F13</f>
        <v/>
      </c>
      <c r="G15" s="6">
        <f>Reconciled_Country_Flows!H13</f>
        <v/>
      </c>
      <c r="H15" s="6">
        <f>Reconciled_Country_Flows!J13</f>
        <v/>
      </c>
      <c r="I15" s="6">
        <f>Reconciled_Country_Flows!L13</f>
        <v/>
      </c>
      <c r="J15" s="6">
        <f>Reconciled_Country_Flows!N13</f>
        <v/>
      </c>
      <c r="K15" s="5" t="inlineStr">
        <is>
          <t>Middle East worker corridor</t>
        </is>
      </c>
    </row>
    <row r="16">
      <c r="A16" s="5" t="inlineStr">
        <is>
          <t>Kuwait</t>
        </is>
      </c>
      <c r="B16" s="5" t="inlineStr">
        <is>
          <t>KWT</t>
        </is>
      </c>
      <c r="C16" s="5" t="inlineStr">
        <is>
          <t>B</t>
        </is>
      </c>
      <c r="D16" s="8">
        <f>Reconciled_Country_Flows!M14</f>
        <v/>
      </c>
      <c r="E16" s="6">
        <f>Reconciled_Country_Flows!D14</f>
        <v/>
      </c>
      <c r="F16" s="6">
        <f>Reconciled_Country_Flows!F14</f>
        <v/>
      </c>
      <c r="G16" s="6">
        <f>Reconciled_Country_Flows!H14</f>
        <v/>
      </c>
      <c r="H16" s="6">
        <f>Reconciled_Country_Flows!J14</f>
        <v/>
      </c>
      <c r="I16" s="6">
        <f>Reconciled_Country_Flows!L14</f>
        <v/>
      </c>
      <c r="J16" s="6">
        <f>Reconciled_Country_Flows!N14</f>
        <v/>
      </c>
      <c r="K16" s="5" t="inlineStr">
        <is>
          <t>Small GCC corridor</t>
        </is>
      </c>
    </row>
    <row r="17">
      <c r="A17" s="5" t="inlineStr">
        <is>
          <t>Qatar</t>
        </is>
      </c>
      <c r="B17" s="5" t="inlineStr">
        <is>
          <t>QAT</t>
        </is>
      </c>
      <c r="C17" s="5" t="inlineStr">
        <is>
          <t>C</t>
        </is>
      </c>
      <c r="D17" s="8">
        <f>Reconciled_Country_Flows!M15</f>
        <v/>
      </c>
      <c r="E17" s="6">
        <f>Reconciled_Country_Flows!D15</f>
        <v/>
      </c>
      <c r="F17" s="6">
        <f>Reconciled_Country_Flows!F15</f>
        <v/>
      </c>
      <c r="G17" s="6">
        <f>Reconciled_Country_Flows!H15</f>
        <v/>
      </c>
      <c r="H17" s="6">
        <f>Reconciled_Country_Flows!J15</f>
        <v/>
      </c>
      <c r="I17" s="6">
        <f>Reconciled_Country_Flows!L15</f>
        <v/>
      </c>
      <c r="J17" s="6">
        <f>Reconciled_Country_Flows!N15</f>
        <v/>
      </c>
      <c r="K17" s="5" t="inlineStr">
        <is>
          <t>Small GCC corridor</t>
        </is>
      </c>
    </row>
    <row r="18">
      <c r="A18" s="5" t="inlineStr">
        <is>
          <t>Oman</t>
        </is>
      </c>
      <c r="B18" s="5" t="inlineStr">
        <is>
          <t>OMN</t>
        </is>
      </c>
      <c r="C18" s="5" t="inlineStr">
        <is>
          <t>C</t>
        </is>
      </c>
      <c r="D18" s="8">
        <f>Reconciled_Country_Flows!M16</f>
        <v/>
      </c>
      <c r="E18" s="6">
        <f>Reconciled_Country_Flows!D16</f>
        <v/>
      </c>
      <c r="F18" s="6">
        <f>Reconciled_Country_Flows!F16</f>
        <v/>
      </c>
      <c r="G18" s="6">
        <f>Reconciled_Country_Flows!H16</f>
        <v/>
      </c>
      <c r="H18" s="6">
        <f>Reconciled_Country_Flows!J16</f>
        <v/>
      </c>
      <c r="I18" s="6">
        <f>Reconciled_Country_Flows!L16</f>
        <v/>
      </c>
      <c r="J18" s="6">
        <f>Reconciled_Country_Flows!N16</f>
        <v/>
      </c>
      <c r="K18" s="5" t="inlineStr">
        <is>
          <t>Small GCC corridor</t>
        </is>
      </c>
    </row>
    <row r="19">
      <c r="A19" s="5" t="inlineStr">
        <is>
          <t>Brunei Darussalam</t>
        </is>
      </c>
      <c r="B19" s="5" t="inlineStr">
        <is>
          <t>BRN</t>
        </is>
      </c>
      <c r="C19" s="5" t="inlineStr">
        <is>
          <t>C</t>
        </is>
      </c>
      <c r="D19" s="8">
        <f>Reconciled_Country_Flows!M17</f>
        <v/>
      </c>
      <c r="E19" s="6">
        <f>Reconciled_Country_Flows!D17</f>
        <v/>
      </c>
      <c r="F19" s="6">
        <f>Reconciled_Country_Flows!F17</f>
        <v/>
      </c>
      <c r="G19" s="6">
        <f>Reconciled_Country_Flows!H17</f>
        <v/>
      </c>
      <c r="H19" s="6">
        <f>Reconciled_Country_Flows!J17</f>
        <v/>
      </c>
      <c r="I19" s="6">
        <f>Reconciled_Country_Flows!L17</f>
        <v/>
      </c>
      <c r="J19" s="6">
        <f>Reconciled_Country_Flows!N17</f>
        <v/>
      </c>
      <c r="K19" s="5" t="inlineStr">
        <is>
          <t>Small ASEAN worker corridor</t>
        </is>
      </c>
    </row>
    <row r="20">
      <c r="A20" s="5" t="inlineStr">
        <is>
          <t>Italy</t>
        </is>
      </c>
      <c r="B20" s="5" t="inlineStr">
        <is>
          <t>ITA</t>
        </is>
      </c>
      <c r="C20" s="5" t="inlineStr">
        <is>
          <t>C</t>
        </is>
      </c>
      <c r="D20" s="8">
        <f>Reconciled_Country_Flows!M18</f>
        <v/>
      </c>
      <c r="E20" s="6">
        <f>Reconciled_Country_Flows!D18</f>
        <v/>
      </c>
      <c r="F20" s="6">
        <f>Reconciled_Country_Flows!F18</f>
        <v/>
      </c>
      <c r="G20" s="6">
        <f>Reconciled_Country_Flows!H18</f>
        <v/>
      </c>
      <c r="H20" s="6">
        <f>Reconciled_Country_Flows!J18</f>
        <v/>
      </c>
      <c r="I20" s="6">
        <f>Reconciled_Country_Flows!L18</f>
        <v/>
      </c>
      <c r="J20" s="6">
        <f>Reconciled_Country_Flows!N18</f>
        <v/>
      </c>
      <c r="K20" s="5" t="inlineStr">
        <is>
          <t>Small European corridor</t>
        </is>
      </c>
    </row>
    <row r="21">
      <c r="A21" s="5" t="inlineStr">
        <is>
          <t>United Kingdom</t>
        </is>
      </c>
      <c r="B21" s="5" t="inlineStr">
        <is>
          <t>GBR</t>
        </is>
      </c>
      <c r="C21" s="5" t="inlineStr">
        <is>
          <t>C</t>
        </is>
      </c>
      <c r="D21" s="8">
        <f>Reconciled_Country_Flows!M19</f>
        <v/>
      </c>
      <c r="E21" s="6">
        <f>Reconciled_Country_Flows!D19</f>
        <v/>
      </c>
      <c r="F21" s="6">
        <f>Reconciled_Country_Flows!F19</f>
        <v/>
      </c>
      <c r="G21" s="6">
        <f>Reconciled_Country_Flows!H19</f>
        <v/>
      </c>
      <c r="H21" s="6">
        <f>Reconciled_Country_Flows!J19</f>
        <v/>
      </c>
      <c r="I21" s="6">
        <f>Reconciled_Country_Flows!L19</f>
        <v/>
      </c>
      <c r="J21" s="6">
        <f>Reconciled_Country_Flows!N19</f>
        <v/>
      </c>
      <c r="K21" s="5" t="inlineStr">
        <is>
          <t>Small European corridor</t>
        </is>
      </c>
    </row>
    <row r="22">
      <c r="A22" s="5" t="inlineStr">
        <is>
          <t>Germany</t>
        </is>
      </c>
      <c r="B22" s="5" t="inlineStr">
        <is>
          <t>DEU</t>
        </is>
      </c>
      <c r="C22" s="5" t="inlineStr">
        <is>
          <t>C</t>
        </is>
      </c>
      <c r="D22" s="8">
        <f>Reconciled_Country_Flows!M20</f>
        <v/>
      </c>
      <c r="E22" s="6">
        <f>Reconciled_Country_Flows!D20</f>
        <v/>
      </c>
      <c r="F22" s="6">
        <f>Reconciled_Country_Flows!F20</f>
        <v/>
      </c>
      <c r="G22" s="6">
        <f>Reconciled_Country_Flows!H20</f>
        <v/>
      </c>
      <c r="H22" s="6">
        <f>Reconciled_Country_Flows!J20</f>
        <v/>
      </c>
      <c r="I22" s="6">
        <f>Reconciled_Country_Flows!L20</f>
        <v/>
      </c>
      <c r="J22" s="6">
        <f>Reconciled_Country_Flows!N20</f>
        <v/>
      </c>
      <c r="K22" s="5" t="inlineStr">
        <is>
          <t>Small European corridor</t>
        </is>
      </c>
    </row>
    <row r="23">
      <c r="A23" s="5" t="inlineStr">
        <is>
          <t>Australia</t>
        </is>
      </c>
      <c r="B23" s="5" t="inlineStr">
        <is>
          <t>AUS</t>
        </is>
      </c>
      <c r="C23" s="5" t="inlineStr">
        <is>
          <t>C</t>
        </is>
      </c>
      <c r="D23" s="8">
        <f>Reconciled_Country_Flows!M21</f>
        <v/>
      </c>
      <c r="E23" s="6">
        <f>Reconciled_Country_Flows!D21</f>
        <v/>
      </c>
      <c r="F23" s="6">
        <f>Reconciled_Country_Flows!F21</f>
        <v/>
      </c>
      <c r="G23" s="6">
        <f>Reconciled_Country_Flows!H21</f>
        <v/>
      </c>
      <c r="H23" s="6">
        <f>Reconciled_Country_Flows!J21</f>
        <v/>
      </c>
      <c r="I23" s="6">
        <f>Reconciled_Country_Flows!L21</f>
        <v/>
      </c>
      <c r="J23" s="6">
        <f>Reconciled_Country_Flows!N21</f>
        <v/>
      </c>
      <c r="K23" s="5" t="inlineStr">
        <is>
          <t>Small Oceania corridor</t>
        </is>
      </c>
    </row>
    <row r="24">
      <c r="A24" s="5" t="inlineStr">
        <is>
          <t>United States / Americas</t>
        </is>
      </c>
      <c r="B24" s="5" t="inlineStr">
        <is>
          <t>USA</t>
        </is>
      </c>
      <c r="C24" s="5" t="inlineStr">
        <is>
          <t>C</t>
        </is>
      </c>
      <c r="D24" s="8">
        <f>Reconciled_Country_Flows!M22</f>
        <v/>
      </c>
      <c r="E24" s="6">
        <f>Reconciled_Country_Flows!D22</f>
        <v/>
      </c>
      <c r="F24" s="6">
        <f>Reconciled_Country_Flows!F22</f>
        <v/>
      </c>
      <c r="G24" s="6">
        <f>Reconciled_Country_Flows!H22</f>
        <v/>
      </c>
      <c r="H24" s="6">
        <f>Reconciled_Country_Flows!J22</f>
        <v/>
      </c>
      <c r="I24" s="6">
        <f>Reconciled_Country_Flows!L22</f>
        <v/>
      </c>
      <c r="J24" s="6">
        <f>Reconciled_Country_Flows!N22</f>
        <v/>
      </c>
      <c r="K24" s="5" t="inlineStr">
        <is>
          <t>Small in BI worker-remittance table; high correspondent/other-transfer uncertainty</t>
        </is>
      </c>
    </row>
    <row r="25">
      <c r="A25" s="5" t="inlineStr">
        <is>
          <t>Other ASEAN</t>
        </is>
      </c>
      <c r="B25" s="5" t="inlineStr">
        <is>
          <t>OASEAN</t>
        </is>
      </c>
      <c r="C25" s="5" t="inlineStr">
        <is>
          <t>C</t>
        </is>
      </c>
      <c r="D25" s="8">
        <f>Reconciled_Country_Flows!M23</f>
        <v/>
      </c>
      <c r="E25" s="6">
        <f>Reconciled_Country_Flows!D23</f>
        <v/>
      </c>
      <c r="F25" s="6">
        <f>Reconciled_Country_Flows!F23</f>
        <v/>
      </c>
      <c r="G25" s="6">
        <f>Reconciled_Country_Flows!H23</f>
        <v/>
      </c>
      <c r="H25" s="6">
        <f>Reconciled_Country_Flows!J23</f>
        <v/>
      </c>
      <c r="I25" s="6">
        <f>Reconciled_Country_Flows!L23</f>
        <v/>
      </c>
      <c r="J25" s="6">
        <f>Reconciled_Country_Flows!N23</f>
        <v/>
      </c>
      <c r="K25" s="5" t="inlineStr">
        <is>
          <t>Residual ASEAN countries not separately modeled</t>
        </is>
      </c>
    </row>
    <row r="26">
      <c r="A26" s="5" t="inlineStr">
        <is>
          <t>Other Middle East</t>
        </is>
      </c>
      <c r="B26" s="5" t="inlineStr">
        <is>
          <t>OME</t>
        </is>
      </c>
      <c r="C26" s="5" t="inlineStr">
        <is>
          <t>C</t>
        </is>
      </c>
      <c r="D26" s="8">
        <f>Reconciled_Country_Flows!M24</f>
        <v/>
      </c>
      <c r="E26" s="6">
        <f>Reconciled_Country_Flows!D24</f>
        <v/>
      </c>
      <c r="F26" s="6">
        <f>Reconciled_Country_Flows!F24</f>
        <v/>
      </c>
      <c r="G26" s="6">
        <f>Reconciled_Country_Flows!H24</f>
        <v/>
      </c>
      <c r="H26" s="6">
        <f>Reconciled_Country_Flows!J24</f>
        <v/>
      </c>
      <c r="I26" s="6">
        <f>Reconciled_Country_Flows!L24</f>
        <v/>
      </c>
      <c r="J26" s="6">
        <f>Reconciled_Country_Flows!N24</f>
        <v/>
      </c>
      <c r="K26" s="5" t="inlineStr">
        <is>
          <t>Residual Middle East countries not separately modeled</t>
        </is>
      </c>
    </row>
    <row r="27">
      <c r="A27" s="5" t="inlineStr">
        <is>
          <t>Other Europe</t>
        </is>
      </c>
      <c r="B27" s="5" t="inlineStr">
        <is>
          <t>OEU</t>
        </is>
      </c>
      <c r="C27" s="5" t="inlineStr">
        <is>
          <t>C</t>
        </is>
      </c>
      <c r="D27" s="8">
        <f>Reconciled_Country_Flows!M25</f>
        <v/>
      </c>
      <c r="E27" s="6">
        <f>Reconciled_Country_Flows!D25</f>
        <v/>
      </c>
      <c r="F27" s="6">
        <f>Reconciled_Country_Flows!F25</f>
        <v/>
      </c>
      <c r="G27" s="6">
        <f>Reconciled_Country_Flows!H25</f>
        <v/>
      </c>
      <c r="H27" s="6">
        <f>Reconciled_Country_Flows!J25</f>
        <v/>
      </c>
      <c r="I27" s="6">
        <f>Reconciled_Country_Flows!L25</f>
        <v/>
      </c>
      <c r="J27" s="6">
        <f>Reconciled_Country_Flows!N25</f>
        <v/>
      </c>
      <c r="K27" s="5" t="inlineStr">
        <is>
          <t>Residual Europe countries not separately modeled</t>
        </is>
      </c>
    </row>
    <row r="28">
      <c r="A28" s="5" t="inlineStr">
        <is>
          <t>Rest of World</t>
        </is>
      </c>
      <c r="B28" s="5" t="inlineStr">
        <is>
          <t>ROW</t>
        </is>
      </c>
      <c r="C28" s="5" t="inlineStr">
        <is>
          <t>C</t>
        </is>
      </c>
      <c r="D28" s="8">
        <f>Reconciled_Country_Flows!M26</f>
        <v/>
      </c>
      <c r="E28" s="6">
        <f>Reconciled_Country_Flows!D26</f>
        <v/>
      </c>
      <c r="F28" s="6">
        <f>Reconciled_Country_Flows!F26</f>
        <v/>
      </c>
      <c r="G28" s="6">
        <f>Reconciled_Country_Flows!H26</f>
        <v/>
      </c>
      <c r="H28" s="6">
        <f>Reconciled_Country_Flows!J26</f>
        <v/>
      </c>
      <c r="I28" s="6">
        <f>Reconciled_Country_Flows!L26</f>
        <v/>
      </c>
      <c r="J28" s="6">
        <f>Reconciled_Country_Flows!N26</f>
        <v/>
      </c>
      <c r="K28" s="5" t="inlineStr">
        <is>
          <t>Long-tail countries and unexplained gap between worker-remittance allocation and WDI personal remittance total</t>
        </is>
      </c>
    </row>
  </sheetData>
  <mergeCells count="2">
    <mergeCell ref="A2:K2"/>
    <mergeCell ref="A1:K1"/>
  </mergeCells>
  <pageMargins left="0.75" right="0.75" top="1" bottom="1" header="0.5" footer="0.5"/>
  <pageSetup scale="100"/>
</worksheet>
</file>

<file path=xl/worksheets/sheet3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F9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38" customWidth="1" min="2" max="2"/>
    <col width="38" customWidth="1" min="3" max="3"/>
    <col width="38" customWidth="1" min="4" max="4"/>
    <col width="15" customWidth="1" min="5" max="5"/>
    <col width="38" customWidth="1" min="6" max="6"/>
  </cols>
  <sheetData>
    <row r="1" ht="24" customHeight="1">
      <c r="A1" s="1" t="inlineStr">
        <is>
          <t>Indonesia Remittance Model - Sources &amp; Method</t>
        </is>
      </c>
      <c r="B1" s="2" t="n"/>
      <c r="C1" s="2" t="n"/>
      <c r="D1" s="2" t="n"/>
      <c r="E1" s="2" t="n"/>
      <c r="F1" s="2" t="n"/>
    </row>
    <row r="2" ht="34" customHeight="1">
      <c r="A2" s="3" t="inlineStr">
        <is>
          <t>Evidence register and methodology notes for Indonesia remittance total, country-flow allocation, and future projection/model tabs.</t>
        </is>
      </c>
      <c r="B2" s="2" t="n"/>
      <c r="C2" s="2" t="n"/>
      <c r="D2" s="2" t="n"/>
      <c r="E2" s="2" t="n"/>
      <c r="F2" s="2" t="n"/>
    </row>
    <row r="3"/>
    <row r="4">
      <c r="A4" s="4" t="inlineStr">
        <is>
          <t>Category</t>
        </is>
      </c>
      <c r="B4" s="4" t="inlineStr">
        <is>
          <t>Source</t>
        </is>
      </c>
      <c r="C4" s="4" t="inlineStr">
        <is>
          <t>Link / Reference</t>
        </is>
      </c>
      <c r="D4" s="4" t="inlineStr">
        <is>
          <t>Usage in Workbook</t>
        </is>
      </c>
      <c r="E4" s="4" t="inlineStr">
        <is>
          <t>Confidence</t>
        </is>
      </c>
      <c r="F4" s="4" t="inlineStr">
        <is>
          <t>Key Limitation / Treatment</t>
        </is>
      </c>
    </row>
    <row r="5">
      <c r="A5" s="5" t="inlineStr">
        <is>
          <t>Official Indonesia totals</t>
        </is>
      </c>
      <c r="B5" s="5" t="inlineStr">
        <is>
          <t>World Bank WDI - Personal remittances, received (current US$), indicator BX.TRF.PWKR.CD.DT</t>
        </is>
      </c>
      <c r="C5" s="5" t="inlineStr">
        <is>
          <t>https://api.worldbank.org/v2/country/IDN/indicator/BX.TRF.PWKR.CD.DT?format=json&amp;per_page=100&amp;date=2009:2025</t>
        </is>
      </c>
      <c r="D5" s="5" t="inlineStr">
        <is>
          <t>Primary annual USD baseline for Indonesia_Total_YOY from 2009-2024.</t>
        </is>
      </c>
      <c r="E5" s="5" t="inlineStr">
        <is>
          <t>High</t>
        </is>
      </c>
      <c r="F5" s="5" t="inlineStr">
        <is>
          <t>World Bank Indonesia 2025 value is not yet populated; 2025 is handled separately.</t>
        </is>
      </c>
    </row>
    <row r="6">
      <c r="A6" s="5" t="inlineStr">
        <is>
          <t>2025 growth anchor</t>
        </is>
      </c>
      <c r="B6" s="5" t="inlineStr">
        <is>
          <t>Bank Indonesia data cited by Migrant Times / government minister, Rp288tn 2025 vs Rp253tn 2024</t>
        </is>
      </c>
      <c r="C6" s="5" t="inlineStr">
        <is>
          <t>https://migrantimes.com/remittance-finance/02-03-2026/indonesian-migrant-workers-sent-home-record-rp288-trillion-in-2025</t>
        </is>
      </c>
      <c r="D6" s="5" t="inlineStr">
        <is>
          <t>Applies +14% growth to 2024 WDI to estimate WDI-like 2025 total.</t>
        </is>
      </c>
      <c r="E6" s="5" t="inlineStr">
        <is>
          <t>Medium</t>
        </is>
      </c>
      <c r="F6" s="5" t="inlineStr">
        <is>
          <t>IDR migrant-worker basis differs from WDI current-US$ personal remittance basis.</t>
        </is>
      </c>
    </row>
    <row r="7">
      <c r="A7" s="5" t="inlineStr">
        <is>
          <t>Country split anchor</t>
        </is>
      </c>
      <c r="B7" s="5" t="inlineStr">
        <is>
          <t>Bank Indonesia SEKI Table V.31 - Remittances of Indonesian Migrant Workers by Host Country</t>
        </is>
      </c>
      <c r="C7" s="5" t="inlineStr">
        <is>
          <t>https://www.bi.go.id/SEKI/tabel/TABEL5_31.pdf</t>
        </is>
      </c>
      <c r="D7" s="5" t="inlineStr">
        <is>
          <t>Anchors relative host-country allocation and confidence tiers.</t>
        </is>
      </c>
      <c r="E7" s="5" t="inlineStr">
        <is>
          <t>Medium-High</t>
        </is>
      </c>
      <c r="F7" s="5" t="inlineStr">
        <is>
          <t>Worker-remittance host-country basis, not full personal remittance country-origin basis.</t>
        </is>
      </c>
    </row>
    <row r="8">
      <c r="A8" s="5" t="inlineStr">
        <is>
          <t>Current main-source support</t>
        </is>
      </c>
      <c r="B8" s="5" t="inlineStr">
        <is>
          <t>BNI Q1-2025 remittance business note</t>
        </is>
      </c>
      <c r="C8" s="5" t="inlineStr">
        <is>
          <t>https://www.bni.co.id/en-us/home/bni-news/news/articleid/24851/as-indonesian-migrant-workers-main-partner-bni-recorded-13-15-remittance-business-growth-in-q1-2025</t>
        </is>
      </c>
      <c r="D8" s="5" t="inlineStr">
        <is>
          <t>Supports Taiwan, Malaysia, Saudi Arabia, Hong Kong and South Korea as main sources.</t>
        </is>
      </c>
      <c r="E8" s="5" t="inlineStr">
        <is>
          <t>Medium</t>
        </is>
      </c>
      <c r="F8" s="5" t="inlineStr">
        <is>
          <t>Bank-specific narrative; use as corroboration only.</t>
        </is>
      </c>
    </row>
    <row r="9">
      <c r="A9" s="5" t="inlineStr">
        <is>
          <t>Country-flow allocation method</t>
        </is>
      </c>
      <c r="B9" s="5" t="inlineStr">
        <is>
          <t>Workbook tabs Country_Flows_2020_2025, Corridor_Evidence and Reconciled_Country_Flows</t>
        </is>
      </c>
      <c r="C9" s="5" t="inlineStr">
        <is>
          <t>Internal workbook tabs</t>
        </is>
      </c>
      <c r="D9" s="5" t="inlineStr">
        <is>
          <t>Allocates annual totals across source countries and reconciles each year to Indonesia_Total_YOY.</t>
        </is>
      </c>
      <c r="E9" s="5" t="inlineStr">
        <is>
          <t>Model-derived</t>
        </is>
      </c>
      <c r="F9" s="5" t="inlineStr">
        <is>
          <t>Country-level values are estimates unless directly disclosed; confidence tiers identify precision level.</t>
        </is>
      </c>
    </row>
  </sheetData>
  <mergeCells count="2">
    <mergeCell ref="A2:F2"/>
    <mergeCell ref="A1:F1"/>
  </mergeCells>
  <pageMargins left="0.75" right="0.75" top="1" bottom="1" header="0.5" footer="0.5"/>
  <pageSetup scale="100"/>
</worksheet>
</file>

<file path=xl/worksheets/sheet4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L73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11" customWidth="1" min="2" max="2"/>
    <col width="17" customWidth="1" min="3" max="3"/>
    <col width="11" customWidth="1" min="4" max="4"/>
    <col width="11" customWidth="1" min="5" max="5"/>
    <col width="35" customWidth="1" min="6" max="6"/>
    <col width="35" customWidth="1" min="7" max="7"/>
    <col width="35" customWidth="1" min="8" max="8"/>
    <col width="35" customWidth="1" min="9" max="9"/>
    <col width="35" customWidth="1" min="10" max="10"/>
    <col width="35" customWidth="1" min="11" max="11"/>
    <col width="38" customWidth="1" min="12" max="12"/>
  </cols>
  <sheetData>
    <row r="1" ht="24" customHeight="1">
      <c r="A1" s="1" t="inlineStr">
        <is>
          <t>Indonesia Country Flow Scenarios - 2020 to 2025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</row>
    <row r="2" ht="34" customHeight="1">
      <c r="A2" s="3" t="inlineStr">
        <is>
          <t>Downside/base/upside scenario bands around estimated country-flow allocations. Base case links to Country_Flows_2020_2025; bands vary by confidence tier.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</row>
    <row r="3"/>
    <row r="4">
      <c r="A4" s="4" t="inlineStr">
        <is>
          <t>Source Country</t>
        </is>
      </c>
      <c r="B4" s="4" t="inlineStr">
        <is>
          <t>ISO3</t>
        </is>
      </c>
      <c r="C4" s="4" t="inlineStr">
        <is>
          <t>Confidence Tier</t>
        </is>
      </c>
      <c r="D4" s="4" t="inlineStr">
        <is>
          <t>Band %</t>
        </is>
      </c>
      <c r="E4" s="4" t="inlineStr">
        <is>
          <t>Scenario</t>
        </is>
      </c>
      <c r="F4" s="4" t="inlineStr">
        <is>
          <t>2020 (US$)</t>
        </is>
      </c>
      <c r="G4" s="4" t="inlineStr">
        <is>
          <t>2021 (US$)</t>
        </is>
      </c>
      <c r="H4" s="4" t="inlineStr">
        <is>
          <t>2022 (US$)</t>
        </is>
      </c>
      <c r="I4" s="4" t="inlineStr">
        <is>
          <t>2023 (US$)</t>
        </is>
      </c>
      <c r="J4" s="4" t="inlineStr">
        <is>
          <t>2024 (US$)</t>
        </is>
      </c>
      <c r="K4" s="4" t="inlineStr">
        <is>
          <t>2025 (US$)</t>
        </is>
      </c>
      <c r="L4" s="4" t="inlineStr">
        <is>
          <t>Method / Interpretation</t>
        </is>
      </c>
    </row>
    <row r="5">
      <c r="A5" s="5" t="inlineStr">
        <is>
          <t>Malaysia</t>
        </is>
      </c>
      <c r="B5" s="5" t="inlineStr">
        <is>
          <t>MYS</t>
        </is>
      </c>
      <c r="C5" s="5" t="inlineStr">
        <is>
          <t>A</t>
        </is>
      </c>
      <c r="D5" s="8" t="n">
        <v>0.12</v>
      </c>
      <c r="E5" s="5" t="inlineStr">
        <is>
          <t>Downside</t>
        </is>
      </c>
      <c r="F5" s="6">
        <f>Country_Flows_2020_2025!E7*0.88</f>
        <v/>
      </c>
      <c r="G5" s="6">
        <f>Country_Flows_2020_2025!F7*0.88</f>
        <v/>
      </c>
      <c r="H5" s="6">
        <f>Country_Flows_2020_2025!G7*0.88</f>
        <v/>
      </c>
      <c r="I5" s="6">
        <f>Country_Flows_2020_2025!H7*0.88</f>
        <v/>
      </c>
      <c r="J5" s="6">
        <f>Country_Flows_2020_2025!I7*0.88</f>
        <v/>
      </c>
      <c r="K5" s="6">
        <f>Country_Flows_2020_2025!J7*0.88</f>
        <v/>
      </c>
      <c r="L5" s="5" t="inlineStr">
        <is>
          <t>Lower allocation / corridor underperformance. Largest ASEAN worker corridor; repeatedly cited among main sources</t>
        </is>
      </c>
    </row>
    <row r="6">
      <c r="A6" s="5" t="inlineStr">
        <is>
          <t>Malaysia</t>
        </is>
      </c>
      <c r="B6" s="5" t="inlineStr">
        <is>
          <t>MYS</t>
        </is>
      </c>
      <c r="C6" s="5" t="inlineStr">
        <is>
          <t>A</t>
        </is>
      </c>
      <c r="D6" s="8" t="n">
        <v>0.12</v>
      </c>
      <c r="E6" s="5" t="inlineStr">
        <is>
          <t>Base</t>
        </is>
      </c>
      <c r="F6" s="6">
        <f>Country_Flows_2020_2025!E7*1</f>
        <v/>
      </c>
      <c r="G6" s="6">
        <f>Country_Flows_2020_2025!F7*1</f>
        <v/>
      </c>
      <c r="H6" s="6">
        <f>Country_Flows_2020_2025!G7*1</f>
        <v/>
      </c>
      <c r="I6" s="6">
        <f>Country_Flows_2020_2025!H7*1</f>
        <v/>
      </c>
      <c r="J6" s="6">
        <f>Country_Flows_2020_2025!I7*1</f>
        <v/>
      </c>
      <c r="K6" s="6">
        <f>Country_Flows_2020_2025!J7*1</f>
        <v/>
      </c>
      <c r="L6" s="5" t="inlineStr">
        <is>
          <t>Base allocation from Country_Flows_2020_2025. Largest ASEAN worker corridor; repeatedly cited among main sources</t>
        </is>
      </c>
    </row>
    <row r="7">
      <c r="A7" s="5" t="inlineStr">
        <is>
          <t>Malaysia</t>
        </is>
      </c>
      <c r="B7" s="5" t="inlineStr">
        <is>
          <t>MYS</t>
        </is>
      </c>
      <c r="C7" s="5" t="inlineStr">
        <is>
          <t>A</t>
        </is>
      </c>
      <c r="D7" s="8" t="n">
        <v>0.12</v>
      </c>
      <c r="E7" s="5" t="inlineStr">
        <is>
          <t>Upside</t>
        </is>
      </c>
      <c r="F7" s="6">
        <f>Country_Flows_2020_2025!E7*1.12</f>
        <v/>
      </c>
      <c r="G7" s="6">
        <f>Country_Flows_2020_2025!F7*1.12</f>
        <v/>
      </c>
      <c r="H7" s="6">
        <f>Country_Flows_2020_2025!G7*1.12</f>
        <v/>
      </c>
      <c r="I7" s="6">
        <f>Country_Flows_2020_2025!H7*1.12</f>
        <v/>
      </c>
      <c r="J7" s="6">
        <f>Country_Flows_2020_2025!I7*1.12</f>
        <v/>
      </c>
      <c r="K7" s="6">
        <f>Country_Flows_2020_2025!J7*1.12</f>
        <v/>
      </c>
      <c r="L7" s="5" t="inlineStr">
        <is>
          <t>Higher allocation / stronger corridor monetisation. Largest ASEAN worker corridor; repeatedly cited among main sources</t>
        </is>
      </c>
    </row>
    <row r="8">
      <c r="A8" s="5" t="inlineStr">
        <is>
          <t>Saudi Arabia</t>
        </is>
      </c>
      <c r="B8" s="5" t="inlineStr">
        <is>
          <t>SAU</t>
        </is>
      </c>
      <c r="C8" s="5" t="inlineStr">
        <is>
          <t>A</t>
        </is>
      </c>
      <c r="D8" s="8" t="n">
        <v>0.12</v>
      </c>
      <c r="E8" s="5" t="inlineStr">
        <is>
          <t>Downside</t>
        </is>
      </c>
      <c r="F8" s="6">
        <f>Country_Flows_2020_2025!E8*0.88</f>
        <v/>
      </c>
      <c r="G8" s="6">
        <f>Country_Flows_2020_2025!F8*0.88</f>
        <v/>
      </c>
      <c r="H8" s="6">
        <f>Country_Flows_2020_2025!G8*0.88</f>
        <v/>
      </c>
      <c r="I8" s="6">
        <f>Country_Flows_2020_2025!H8*0.88</f>
        <v/>
      </c>
      <c r="J8" s="6">
        <f>Country_Flows_2020_2025!I8*0.88</f>
        <v/>
      </c>
      <c r="K8" s="6">
        <f>Country_Flows_2020_2025!J8*0.88</f>
        <v/>
      </c>
      <c r="L8" s="5" t="inlineStr">
        <is>
          <t>Lower allocation / corridor underperformance. Largest Middle East corridor and core Indonesian migrant-worker destination</t>
        </is>
      </c>
    </row>
    <row r="9">
      <c r="A9" s="5" t="inlineStr">
        <is>
          <t>Saudi Arabia</t>
        </is>
      </c>
      <c r="B9" s="5" t="inlineStr">
        <is>
          <t>SAU</t>
        </is>
      </c>
      <c r="C9" s="5" t="inlineStr">
        <is>
          <t>A</t>
        </is>
      </c>
      <c r="D9" s="8" t="n">
        <v>0.12</v>
      </c>
      <c r="E9" s="5" t="inlineStr">
        <is>
          <t>Base</t>
        </is>
      </c>
      <c r="F9" s="6">
        <f>Country_Flows_2020_2025!E8*1</f>
        <v/>
      </c>
      <c r="G9" s="6">
        <f>Country_Flows_2020_2025!F8*1</f>
        <v/>
      </c>
      <c r="H9" s="6">
        <f>Country_Flows_2020_2025!G8*1</f>
        <v/>
      </c>
      <c r="I9" s="6">
        <f>Country_Flows_2020_2025!H8*1</f>
        <v/>
      </c>
      <c r="J9" s="6">
        <f>Country_Flows_2020_2025!I8*1</f>
        <v/>
      </c>
      <c r="K9" s="6">
        <f>Country_Flows_2020_2025!J8*1</f>
        <v/>
      </c>
      <c r="L9" s="5" t="inlineStr">
        <is>
          <t>Base allocation from Country_Flows_2020_2025. Largest Middle East corridor and core Indonesian migrant-worker destination</t>
        </is>
      </c>
    </row>
    <row r="10">
      <c r="A10" s="5" t="inlineStr">
        <is>
          <t>Saudi Arabia</t>
        </is>
      </c>
      <c r="B10" s="5" t="inlineStr">
        <is>
          <t>SAU</t>
        </is>
      </c>
      <c r="C10" s="5" t="inlineStr">
        <is>
          <t>A</t>
        </is>
      </c>
      <c r="D10" s="8" t="n">
        <v>0.12</v>
      </c>
      <c r="E10" s="5" t="inlineStr">
        <is>
          <t>Upside</t>
        </is>
      </c>
      <c r="F10" s="6">
        <f>Country_Flows_2020_2025!E8*1.12</f>
        <v/>
      </c>
      <c r="G10" s="6">
        <f>Country_Flows_2020_2025!F8*1.12</f>
        <v/>
      </c>
      <c r="H10" s="6">
        <f>Country_Flows_2020_2025!G8*1.12</f>
        <v/>
      </c>
      <c r="I10" s="6">
        <f>Country_Flows_2020_2025!H8*1.12</f>
        <v/>
      </c>
      <c r="J10" s="6">
        <f>Country_Flows_2020_2025!I8*1.12</f>
        <v/>
      </c>
      <c r="K10" s="6">
        <f>Country_Flows_2020_2025!J8*1.12</f>
        <v/>
      </c>
      <c r="L10" s="5" t="inlineStr">
        <is>
          <t>Higher allocation / stronger corridor monetisation. Largest Middle East corridor and core Indonesian migrant-worker destination</t>
        </is>
      </c>
    </row>
    <row r="11">
      <c r="A11" s="5" t="inlineStr">
        <is>
          <t>Taiwan, Province of China</t>
        </is>
      </c>
      <c r="B11" s="5" t="inlineStr">
        <is>
          <t>TWN</t>
        </is>
      </c>
      <c r="C11" s="5" t="inlineStr">
        <is>
          <t>A</t>
        </is>
      </c>
      <c r="D11" s="8" t="n">
        <v>0.12</v>
      </c>
      <c r="E11" s="5" t="inlineStr">
        <is>
          <t>Downside</t>
        </is>
      </c>
      <c r="F11" s="6">
        <f>Country_Flows_2020_2025!E9*0.88</f>
        <v/>
      </c>
      <c r="G11" s="6">
        <f>Country_Flows_2020_2025!F9*0.88</f>
        <v/>
      </c>
      <c r="H11" s="6">
        <f>Country_Flows_2020_2025!G9*0.88</f>
        <v/>
      </c>
      <c r="I11" s="6">
        <f>Country_Flows_2020_2025!H9*0.88</f>
        <v/>
      </c>
      <c r="J11" s="6">
        <f>Country_Flows_2020_2025!I9*0.88</f>
        <v/>
      </c>
      <c r="K11" s="6">
        <f>Country_Flows_2020_2025!J9*0.88</f>
        <v/>
      </c>
      <c r="L11" s="5" t="inlineStr">
        <is>
          <t>Lower allocation / corridor underperformance. Major Asian worker corridor, cited among main remittance sources</t>
        </is>
      </c>
    </row>
    <row r="12">
      <c r="A12" s="5" t="inlineStr">
        <is>
          <t>Taiwan, Province of China</t>
        </is>
      </c>
      <c r="B12" s="5" t="inlineStr">
        <is>
          <t>TWN</t>
        </is>
      </c>
      <c r="C12" s="5" t="inlineStr">
        <is>
          <t>A</t>
        </is>
      </c>
      <c r="D12" s="8" t="n">
        <v>0.12</v>
      </c>
      <c r="E12" s="5" t="inlineStr">
        <is>
          <t>Base</t>
        </is>
      </c>
      <c r="F12" s="6">
        <f>Country_Flows_2020_2025!E9*1</f>
        <v/>
      </c>
      <c r="G12" s="6">
        <f>Country_Flows_2020_2025!F9*1</f>
        <v/>
      </c>
      <c r="H12" s="6">
        <f>Country_Flows_2020_2025!G9*1</f>
        <v/>
      </c>
      <c r="I12" s="6">
        <f>Country_Flows_2020_2025!H9*1</f>
        <v/>
      </c>
      <c r="J12" s="6">
        <f>Country_Flows_2020_2025!I9*1</f>
        <v/>
      </c>
      <c r="K12" s="6">
        <f>Country_Flows_2020_2025!J9*1</f>
        <v/>
      </c>
      <c r="L12" s="5" t="inlineStr">
        <is>
          <t>Base allocation from Country_Flows_2020_2025. Major Asian worker corridor, cited among main remittance sources</t>
        </is>
      </c>
    </row>
    <row r="13">
      <c r="A13" s="5" t="inlineStr">
        <is>
          <t>Taiwan, Province of China</t>
        </is>
      </c>
      <c r="B13" s="5" t="inlineStr">
        <is>
          <t>TWN</t>
        </is>
      </c>
      <c r="C13" s="5" t="inlineStr">
        <is>
          <t>A</t>
        </is>
      </c>
      <c r="D13" s="8" t="n">
        <v>0.12</v>
      </c>
      <c r="E13" s="5" t="inlineStr">
        <is>
          <t>Upside</t>
        </is>
      </c>
      <c r="F13" s="6">
        <f>Country_Flows_2020_2025!E9*1.12</f>
        <v/>
      </c>
      <c r="G13" s="6">
        <f>Country_Flows_2020_2025!F9*1.12</f>
        <v/>
      </c>
      <c r="H13" s="6">
        <f>Country_Flows_2020_2025!G9*1.12</f>
        <v/>
      </c>
      <c r="I13" s="6">
        <f>Country_Flows_2020_2025!H9*1.12</f>
        <v/>
      </c>
      <c r="J13" s="6">
        <f>Country_Flows_2020_2025!I9*1.12</f>
        <v/>
      </c>
      <c r="K13" s="6">
        <f>Country_Flows_2020_2025!J9*1.12</f>
        <v/>
      </c>
      <c r="L13" s="5" t="inlineStr">
        <is>
          <t>Higher allocation / stronger corridor monetisation. Major Asian worker corridor, cited among main remittance sources</t>
        </is>
      </c>
    </row>
    <row r="14">
      <c r="A14" s="5" t="inlineStr">
        <is>
          <t>Hong Kong SAR</t>
        </is>
      </c>
      <c r="B14" s="5" t="inlineStr">
        <is>
          <t>HKG</t>
        </is>
      </c>
      <c r="C14" s="5" t="inlineStr">
        <is>
          <t>A</t>
        </is>
      </c>
      <c r="D14" s="8" t="n">
        <v>0.12</v>
      </c>
      <c r="E14" s="5" t="inlineStr">
        <is>
          <t>Downside</t>
        </is>
      </c>
      <c r="F14" s="6">
        <f>Country_Flows_2020_2025!E10*0.88</f>
        <v/>
      </c>
      <c r="G14" s="6">
        <f>Country_Flows_2020_2025!F10*0.88</f>
        <v/>
      </c>
      <c r="H14" s="6">
        <f>Country_Flows_2020_2025!G10*0.88</f>
        <v/>
      </c>
      <c r="I14" s="6">
        <f>Country_Flows_2020_2025!H10*0.88</f>
        <v/>
      </c>
      <c r="J14" s="6">
        <f>Country_Flows_2020_2025!I10*0.88</f>
        <v/>
      </c>
      <c r="K14" s="6">
        <f>Country_Flows_2020_2025!J10*0.88</f>
        <v/>
      </c>
      <c r="L14" s="5" t="inlineStr">
        <is>
          <t>Lower allocation / corridor underperformance. Major domestic-worker/services corridor, cited among main sources</t>
        </is>
      </c>
    </row>
    <row r="15">
      <c r="A15" s="5" t="inlineStr">
        <is>
          <t>Hong Kong SAR</t>
        </is>
      </c>
      <c r="B15" s="5" t="inlineStr">
        <is>
          <t>HKG</t>
        </is>
      </c>
      <c r="C15" s="5" t="inlineStr">
        <is>
          <t>A</t>
        </is>
      </c>
      <c r="D15" s="8" t="n">
        <v>0.12</v>
      </c>
      <c r="E15" s="5" t="inlineStr">
        <is>
          <t>Base</t>
        </is>
      </c>
      <c r="F15" s="6">
        <f>Country_Flows_2020_2025!E10*1</f>
        <v/>
      </c>
      <c r="G15" s="6">
        <f>Country_Flows_2020_2025!F10*1</f>
        <v/>
      </c>
      <c r="H15" s="6">
        <f>Country_Flows_2020_2025!G10*1</f>
        <v/>
      </c>
      <c r="I15" s="6">
        <f>Country_Flows_2020_2025!H10*1</f>
        <v/>
      </c>
      <c r="J15" s="6">
        <f>Country_Flows_2020_2025!I10*1</f>
        <v/>
      </c>
      <c r="K15" s="6">
        <f>Country_Flows_2020_2025!J10*1</f>
        <v/>
      </c>
      <c r="L15" s="5" t="inlineStr">
        <is>
          <t>Base allocation from Country_Flows_2020_2025. Major domestic-worker/services corridor, cited among main sources</t>
        </is>
      </c>
    </row>
    <row r="16">
      <c r="A16" s="5" t="inlineStr">
        <is>
          <t>Hong Kong SAR</t>
        </is>
      </c>
      <c r="B16" s="5" t="inlineStr">
        <is>
          <t>HKG</t>
        </is>
      </c>
      <c r="C16" s="5" t="inlineStr">
        <is>
          <t>A</t>
        </is>
      </c>
      <c r="D16" s="8" t="n">
        <v>0.12</v>
      </c>
      <c r="E16" s="5" t="inlineStr">
        <is>
          <t>Upside</t>
        </is>
      </c>
      <c r="F16" s="6">
        <f>Country_Flows_2020_2025!E10*1.12</f>
        <v/>
      </c>
      <c r="G16" s="6">
        <f>Country_Flows_2020_2025!F10*1.12</f>
        <v/>
      </c>
      <c r="H16" s="6">
        <f>Country_Flows_2020_2025!G10*1.12</f>
        <v/>
      </c>
      <c r="I16" s="6">
        <f>Country_Flows_2020_2025!H10*1.12</f>
        <v/>
      </c>
      <c r="J16" s="6">
        <f>Country_Flows_2020_2025!I10*1.12</f>
        <v/>
      </c>
      <c r="K16" s="6">
        <f>Country_Flows_2020_2025!J10*1.12</f>
        <v/>
      </c>
      <c r="L16" s="5" t="inlineStr">
        <is>
          <t>Higher allocation / stronger corridor monetisation. Major domestic-worker/services corridor, cited among main sources</t>
        </is>
      </c>
    </row>
    <row r="17">
      <c r="A17" s="5" t="inlineStr">
        <is>
          <t>Singapore</t>
        </is>
      </c>
      <c r="B17" s="5" t="inlineStr">
        <is>
          <t>SGP</t>
        </is>
      </c>
      <c r="C17" s="5" t="inlineStr">
        <is>
          <t>B</t>
        </is>
      </c>
      <c r="D17" s="8" t="n">
        <v>0.22</v>
      </c>
      <c r="E17" s="5" t="inlineStr">
        <is>
          <t>Downside</t>
        </is>
      </c>
      <c r="F17" s="6">
        <f>Country_Flows_2020_2025!E11*0.78</f>
        <v/>
      </c>
      <c r="G17" s="6">
        <f>Country_Flows_2020_2025!F11*0.78</f>
        <v/>
      </c>
      <c r="H17" s="6">
        <f>Country_Flows_2020_2025!G11*0.78</f>
        <v/>
      </c>
      <c r="I17" s="6">
        <f>Country_Flows_2020_2025!H11*0.78</f>
        <v/>
      </c>
      <c r="J17" s="6">
        <f>Country_Flows_2020_2025!I11*0.78</f>
        <v/>
      </c>
      <c r="K17" s="6">
        <f>Country_Flows_2020_2025!J11*0.78</f>
        <v/>
      </c>
      <c r="L17" s="5" t="inlineStr">
        <is>
          <t>Lower allocation / corridor underperformance. ASEAN remittance and financial hub corridor</t>
        </is>
      </c>
    </row>
    <row r="18">
      <c r="A18" s="5" t="inlineStr">
        <is>
          <t>Singapore</t>
        </is>
      </c>
      <c r="B18" s="5" t="inlineStr">
        <is>
          <t>SGP</t>
        </is>
      </c>
      <c r="C18" s="5" t="inlineStr">
        <is>
          <t>B</t>
        </is>
      </c>
      <c r="D18" s="8" t="n">
        <v>0.22</v>
      </c>
      <c r="E18" s="5" t="inlineStr">
        <is>
          <t>Base</t>
        </is>
      </c>
      <c r="F18" s="6">
        <f>Country_Flows_2020_2025!E11*1</f>
        <v/>
      </c>
      <c r="G18" s="6">
        <f>Country_Flows_2020_2025!F11*1</f>
        <v/>
      </c>
      <c r="H18" s="6">
        <f>Country_Flows_2020_2025!G11*1</f>
        <v/>
      </c>
      <c r="I18" s="6">
        <f>Country_Flows_2020_2025!H11*1</f>
        <v/>
      </c>
      <c r="J18" s="6">
        <f>Country_Flows_2020_2025!I11*1</f>
        <v/>
      </c>
      <c r="K18" s="6">
        <f>Country_Flows_2020_2025!J11*1</f>
        <v/>
      </c>
      <c r="L18" s="5" t="inlineStr">
        <is>
          <t>Base allocation from Country_Flows_2020_2025. ASEAN remittance and financial hub corridor</t>
        </is>
      </c>
    </row>
    <row r="19">
      <c r="A19" s="5" t="inlineStr">
        <is>
          <t>Singapore</t>
        </is>
      </c>
      <c r="B19" s="5" t="inlineStr">
        <is>
          <t>SGP</t>
        </is>
      </c>
      <c r="C19" s="5" t="inlineStr">
        <is>
          <t>B</t>
        </is>
      </c>
      <c r="D19" s="8" t="n">
        <v>0.22</v>
      </c>
      <c r="E19" s="5" t="inlineStr">
        <is>
          <t>Upside</t>
        </is>
      </c>
      <c r="F19" s="6">
        <f>Country_Flows_2020_2025!E11*1.22</f>
        <v/>
      </c>
      <c r="G19" s="6">
        <f>Country_Flows_2020_2025!F11*1.22</f>
        <v/>
      </c>
      <c r="H19" s="6">
        <f>Country_Flows_2020_2025!G11*1.22</f>
        <v/>
      </c>
      <c r="I19" s="6">
        <f>Country_Flows_2020_2025!H11*1.22</f>
        <v/>
      </c>
      <c r="J19" s="6">
        <f>Country_Flows_2020_2025!I11*1.22</f>
        <v/>
      </c>
      <c r="K19" s="6">
        <f>Country_Flows_2020_2025!J11*1.22</f>
        <v/>
      </c>
      <c r="L19" s="5" t="inlineStr">
        <is>
          <t>Higher allocation / stronger corridor monetisation. ASEAN remittance and financial hub corridor</t>
        </is>
      </c>
    </row>
    <row r="20">
      <c r="A20" s="5" t="inlineStr">
        <is>
          <t>Korea (South)</t>
        </is>
      </c>
      <c r="B20" s="5" t="inlineStr">
        <is>
          <t>KOR</t>
        </is>
      </c>
      <c r="C20" s="5" t="inlineStr">
        <is>
          <t>B</t>
        </is>
      </c>
      <c r="D20" s="8" t="n">
        <v>0.22</v>
      </c>
      <c r="E20" s="5" t="inlineStr">
        <is>
          <t>Downside</t>
        </is>
      </c>
      <c r="F20" s="6">
        <f>Country_Flows_2020_2025!E12*0.78</f>
        <v/>
      </c>
      <c r="G20" s="6">
        <f>Country_Flows_2020_2025!F12*0.78</f>
        <v/>
      </c>
      <c r="H20" s="6">
        <f>Country_Flows_2020_2025!G12*0.78</f>
        <v/>
      </c>
      <c r="I20" s="6">
        <f>Country_Flows_2020_2025!H12*0.78</f>
        <v/>
      </c>
      <c r="J20" s="6">
        <f>Country_Flows_2020_2025!I12*0.78</f>
        <v/>
      </c>
      <c r="K20" s="6">
        <f>Country_Flows_2020_2025!J12*0.78</f>
        <v/>
      </c>
      <c r="L20" s="5" t="inlineStr">
        <is>
          <t>Lower allocation / corridor underperformance. Advanced Asia worker corridor, cited among main sources</t>
        </is>
      </c>
    </row>
    <row r="21">
      <c r="A21" s="5" t="inlineStr">
        <is>
          <t>Korea (South)</t>
        </is>
      </c>
      <c r="B21" s="5" t="inlineStr">
        <is>
          <t>KOR</t>
        </is>
      </c>
      <c r="C21" s="5" t="inlineStr">
        <is>
          <t>B</t>
        </is>
      </c>
      <c r="D21" s="8" t="n">
        <v>0.22</v>
      </c>
      <c r="E21" s="5" t="inlineStr">
        <is>
          <t>Base</t>
        </is>
      </c>
      <c r="F21" s="6">
        <f>Country_Flows_2020_2025!E12*1</f>
        <v/>
      </c>
      <c r="G21" s="6">
        <f>Country_Flows_2020_2025!F12*1</f>
        <v/>
      </c>
      <c r="H21" s="6">
        <f>Country_Flows_2020_2025!G12*1</f>
        <v/>
      </c>
      <c r="I21" s="6">
        <f>Country_Flows_2020_2025!H12*1</f>
        <v/>
      </c>
      <c r="J21" s="6">
        <f>Country_Flows_2020_2025!I12*1</f>
        <v/>
      </c>
      <c r="K21" s="6">
        <f>Country_Flows_2020_2025!J12*1</f>
        <v/>
      </c>
      <c r="L21" s="5" t="inlineStr">
        <is>
          <t>Base allocation from Country_Flows_2020_2025. Advanced Asia worker corridor, cited among main sources</t>
        </is>
      </c>
    </row>
    <row r="22">
      <c r="A22" s="5" t="inlineStr">
        <is>
          <t>Korea (South)</t>
        </is>
      </c>
      <c r="B22" s="5" t="inlineStr">
        <is>
          <t>KOR</t>
        </is>
      </c>
      <c r="C22" s="5" t="inlineStr">
        <is>
          <t>B</t>
        </is>
      </c>
      <c r="D22" s="8" t="n">
        <v>0.22</v>
      </c>
      <c r="E22" s="5" t="inlineStr">
        <is>
          <t>Upside</t>
        </is>
      </c>
      <c r="F22" s="6">
        <f>Country_Flows_2020_2025!E12*1.22</f>
        <v/>
      </c>
      <c r="G22" s="6">
        <f>Country_Flows_2020_2025!F12*1.22</f>
        <v/>
      </c>
      <c r="H22" s="6">
        <f>Country_Flows_2020_2025!G12*1.22</f>
        <v/>
      </c>
      <c r="I22" s="6">
        <f>Country_Flows_2020_2025!H12*1.22</f>
        <v/>
      </c>
      <c r="J22" s="6">
        <f>Country_Flows_2020_2025!I12*1.22</f>
        <v/>
      </c>
      <c r="K22" s="6">
        <f>Country_Flows_2020_2025!J12*1.22</f>
        <v/>
      </c>
      <c r="L22" s="5" t="inlineStr">
        <is>
          <t>Higher allocation / stronger corridor monetisation. Advanced Asia worker corridor, cited among main sources</t>
        </is>
      </c>
    </row>
    <row r="23">
      <c r="A23" s="5" t="inlineStr">
        <is>
          <t>Japan</t>
        </is>
      </c>
      <c r="B23" s="5" t="inlineStr">
        <is>
          <t>JPN</t>
        </is>
      </c>
      <c r="C23" s="5" t="inlineStr">
        <is>
          <t>B</t>
        </is>
      </c>
      <c r="D23" s="8" t="n">
        <v>0.22</v>
      </c>
      <c r="E23" s="5" t="inlineStr">
        <is>
          <t>Downside</t>
        </is>
      </c>
      <c r="F23" s="6">
        <f>Country_Flows_2020_2025!E13*0.78</f>
        <v/>
      </c>
      <c r="G23" s="6">
        <f>Country_Flows_2020_2025!F13*0.78</f>
        <v/>
      </c>
      <c r="H23" s="6">
        <f>Country_Flows_2020_2025!G13*0.78</f>
        <v/>
      </c>
      <c r="I23" s="6">
        <f>Country_Flows_2020_2025!H13*0.78</f>
        <v/>
      </c>
      <c r="J23" s="6">
        <f>Country_Flows_2020_2025!I13*0.78</f>
        <v/>
      </c>
      <c r="K23" s="6">
        <f>Country_Flows_2020_2025!J13*0.78</f>
        <v/>
      </c>
      <c r="L23" s="5" t="inlineStr">
        <is>
          <t>Lower allocation / corridor underperformance. High-income placement and skills corridor</t>
        </is>
      </c>
    </row>
    <row r="24">
      <c r="A24" s="5" t="inlineStr">
        <is>
          <t>Japan</t>
        </is>
      </c>
      <c r="B24" s="5" t="inlineStr">
        <is>
          <t>JPN</t>
        </is>
      </c>
      <c r="C24" s="5" t="inlineStr">
        <is>
          <t>B</t>
        </is>
      </c>
      <c r="D24" s="8" t="n">
        <v>0.22</v>
      </c>
      <c r="E24" s="5" t="inlineStr">
        <is>
          <t>Base</t>
        </is>
      </c>
      <c r="F24" s="6">
        <f>Country_Flows_2020_2025!E13*1</f>
        <v/>
      </c>
      <c r="G24" s="6">
        <f>Country_Flows_2020_2025!F13*1</f>
        <v/>
      </c>
      <c r="H24" s="6">
        <f>Country_Flows_2020_2025!G13*1</f>
        <v/>
      </c>
      <c r="I24" s="6">
        <f>Country_Flows_2020_2025!H13*1</f>
        <v/>
      </c>
      <c r="J24" s="6">
        <f>Country_Flows_2020_2025!I13*1</f>
        <v/>
      </c>
      <c r="K24" s="6">
        <f>Country_Flows_2020_2025!J13*1</f>
        <v/>
      </c>
      <c r="L24" s="5" t="inlineStr">
        <is>
          <t>Base allocation from Country_Flows_2020_2025. High-income placement and skills corridor</t>
        </is>
      </c>
    </row>
    <row r="25">
      <c r="A25" s="5" t="inlineStr">
        <is>
          <t>Japan</t>
        </is>
      </c>
      <c r="B25" s="5" t="inlineStr">
        <is>
          <t>JPN</t>
        </is>
      </c>
      <c r="C25" s="5" t="inlineStr">
        <is>
          <t>B</t>
        </is>
      </c>
      <c r="D25" s="8" t="n">
        <v>0.22</v>
      </c>
      <c r="E25" s="5" t="inlineStr">
        <is>
          <t>Upside</t>
        </is>
      </c>
      <c r="F25" s="6">
        <f>Country_Flows_2020_2025!E13*1.22</f>
        <v/>
      </c>
      <c r="G25" s="6">
        <f>Country_Flows_2020_2025!F13*1.22</f>
        <v/>
      </c>
      <c r="H25" s="6">
        <f>Country_Flows_2020_2025!G13*1.22</f>
        <v/>
      </c>
      <c r="I25" s="6">
        <f>Country_Flows_2020_2025!H13*1.22</f>
        <v/>
      </c>
      <c r="J25" s="6">
        <f>Country_Flows_2020_2025!I13*1.22</f>
        <v/>
      </c>
      <c r="K25" s="6">
        <f>Country_Flows_2020_2025!J13*1.22</f>
        <v/>
      </c>
      <c r="L25" s="5" t="inlineStr">
        <is>
          <t>Higher allocation / stronger corridor monetisation. High-income placement and skills corridor</t>
        </is>
      </c>
    </row>
    <row r="26">
      <c r="A26" s="5" t="inlineStr">
        <is>
          <t>United Arab Emirates</t>
        </is>
      </c>
      <c r="B26" s="5" t="inlineStr">
        <is>
          <t>ARE</t>
        </is>
      </c>
      <c r="C26" s="5" t="inlineStr">
        <is>
          <t>B</t>
        </is>
      </c>
      <c r="D26" s="8" t="n">
        <v>0.22</v>
      </c>
      <c r="E26" s="5" t="inlineStr">
        <is>
          <t>Downside</t>
        </is>
      </c>
      <c r="F26" s="6">
        <f>Country_Flows_2020_2025!E14*0.78</f>
        <v/>
      </c>
      <c r="G26" s="6">
        <f>Country_Flows_2020_2025!F14*0.78</f>
        <v/>
      </c>
      <c r="H26" s="6">
        <f>Country_Flows_2020_2025!G14*0.78</f>
        <v/>
      </c>
      <c r="I26" s="6">
        <f>Country_Flows_2020_2025!H14*0.78</f>
        <v/>
      </c>
      <c r="J26" s="6">
        <f>Country_Flows_2020_2025!I14*0.78</f>
        <v/>
      </c>
      <c r="K26" s="6">
        <f>Country_Flows_2020_2025!J14*0.78</f>
        <v/>
      </c>
      <c r="L26" s="5" t="inlineStr">
        <is>
          <t>Lower allocation / corridor underperformance. GCC corridor with exchange-house partnership relevance</t>
        </is>
      </c>
    </row>
    <row r="27">
      <c r="A27" s="5" t="inlineStr">
        <is>
          <t>United Arab Emirates</t>
        </is>
      </c>
      <c r="B27" s="5" t="inlineStr">
        <is>
          <t>ARE</t>
        </is>
      </c>
      <c r="C27" s="5" t="inlineStr">
        <is>
          <t>B</t>
        </is>
      </c>
      <c r="D27" s="8" t="n">
        <v>0.22</v>
      </c>
      <c r="E27" s="5" t="inlineStr">
        <is>
          <t>Base</t>
        </is>
      </c>
      <c r="F27" s="6">
        <f>Country_Flows_2020_2025!E14*1</f>
        <v/>
      </c>
      <c r="G27" s="6">
        <f>Country_Flows_2020_2025!F14*1</f>
        <v/>
      </c>
      <c r="H27" s="6">
        <f>Country_Flows_2020_2025!G14*1</f>
        <v/>
      </c>
      <c r="I27" s="6">
        <f>Country_Flows_2020_2025!H14*1</f>
        <v/>
      </c>
      <c r="J27" s="6">
        <f>Country_Flows_2020_2025!I14*1</f>
        <v/>
      </c>
      <c r="K27" s="6">
        <f>Country_Flows_2020_2025!J14*1</f>
        <v/>
      </c>
      <c r="L27" s="5" t="inlineStr">
        <is>
          <t>Base allocation from Country_Flows_2020_2025. GCC corridor with exchange-house partnership relevance</t>
        </is>
      </c>
    </row>
    <row r="28">
      <c r="A28" s="5" t="inlineStr">
        <is>
          <t>United Arab Emirates</t>
        </is>
      </c>
      <c r="B28" s="5" t="inlineStr">
        <is>
          <t>ARE</t>
        </is>
      </c>
      <c r="C28" s="5" t="inlineStr">
        <is>
          <t>B</t>
        </is>
      </c>
      <c r="D28" s="8" t="n">
        <v>0.22</v>
      </c>
      <c r="E28" s="5" t="inlineStr">
        <is>
          <t>Upside</t>
        </is>
      </c>
      <c r="F28" s="6">
        <f>Country_Flows_2020_2025!E14*1.22</f>
        <v/>
      </c>
      <c r="G28" s="6">
        <f>Country_Flows_2020_2025!F14*1.22</f>
        <v/>
      </c>
      <c r="H28" s="6">
        <f>Country_Flows_2020_2025!G14*1.22</f>
        <v/>
      </c>
      <c r="I28" s="6">
        <f>Country_Flows_2020_2025!H14*1.22</f>
        <v/>
      </c>
      <c r="J28" s="6">
        <f>Country_Flows_2020_2025!I14*1.22</f>
        <v/>
      </c>
      <c r="K28" s="6">
        <f>Country_Flows_2020_2025!J14*1.22</f>
        <v/>
      </c>
      <c r="L28" s="5" t="inlineStr">
        <is>
          <t>Higher allocation / stronger corridor monetisation. GCC corridor with exchange-house partnership relevance</t>
        </is>
      </c>
    </row>
    <row r="29">
      <c r="A29" s="5" t="inlineStr">
        <is>
          <t>Jordan</t>
        </is>
      </c>
      <c r="B29" s="5" t="inlineStr">
        <is>
          <t>JOR</t>
        </is>
      </c>
      <c r="C29" s="5" t="inlineStr">
        <is>
          <t>B</t>
        </is>
      </c>
      <c r="D29" s="8" t="n">
        <v>0.22</v>
      </c>
      <c r="E29" s="5" t="inlineStr">
        <is>
          <t>Downside</t>
        </is>
      </c>
      <c r="F29" s="6">
        <f>Country_Flows_2020_2025!E15*0.78</f>
        <v/>
      </c>
      <c r="G29" s="6">
        <f>Country_Flows_2020_2025!F15*0.78</f>
        <v/>
      </c>
      <c r="H29" s="6">
        <f>Country_Flows_2020_2025!G15*0.78</f>
        <v/>
      </c>
      <c r="I29" s="6">
        <f>Country_Flows_2020_2025!H15*0.78</f>
        <v/>
      </c>
      <c r="J29" s="6">
        <f>Country_Flows_2020_2025!I15*0.78</f>
        <v/>
      </c>
      <c r="K29" s="6">
        <f>Country_Flows_2020_2025!J15*0.78</f>
        <v/>
      </c>
      <c r="L29" s="5" t="inlineStr">
        <is>
          <t>Lower allocation / corridor underperformance. Middle East worker corridor</t>
        </is>
      </c>
    </row>
    <row r="30">
      <c r="A30" s="5" t="inlineStr">
        <is>
          <t>Jordan</t>
        </is>
      </c>
      <c r="B30" s="5" t="inlineStr">
        <is>
          <t>JOR</t>
        </is>
      </c>
      <c r="C30" s="5" t="inlineStr">
        <is>
          <t>B</t>
        </is>
      </c>
      <c r="D30" s="8" t="n">
        <v>0.22</v>
      </c>
      <c r="E30" s="5" t="inlineStr">
        <is>
          <t>Base</t>
        </is>
      </c>
      <c r="F30" s="6">
        <f>Country_Flows_2020_2025!E15*1</f>
        <v/>
      </c>
      <c r="G30" s="6">
        <f>Country_Flows_2020_2025!F15*1</f>
        <v/>
      </c>
      <c r="H30" s="6">
        <f>Country_Flows_2020_2025!G15*1</f>
        <v/>
      </c>
      <c r="I30" s="6">
        <f>Country_Flows_2020_2025!H15*1</f>
        <v/>
      </c>
      <c r="J30" s="6">
        <f>Country_Flows_2020_2025!I15*1</f>
        <v/>
      </c>
      <c r="K30" s="6">
        <f>Country_Flows_2020_2025!J15*1</f>
        <v/>
      </c>
      <c r="L30" s="5" t="inlineStr">
        <is>
          <t>Base allocation from Country_Flows_2020_2025. Middle East worker corridor</t>
        </is>
      </c>
    </row>
    <row r="31">
      <c r="A31" s="5" t="inlineStr">
        <is>
          <t>Jordan</t>
        </is>
      </c>
      <c r="B31" s="5" t="inlineStr">
        <is>
          <t>JOR</t>
        </is>
      </c>
      <c r="C31" s="5" t="inlineStr">
        <is>
          <t>B</t>
        </is>
      </c>
      <c r="D31" s="8" t="n">
        <v>0.22</v>
      </c>
      <c r="E31" s="5" t="inlineStr">
        <is>
          <t>Upside</t>
        </is>
      </c>
      <c r="F31" s="6">
        <f>Country_Flows_2020_2025!E15*1.22</f>
        <v/>
      </c>
      <c r="G31" s="6">
        <f>Country_Flows_2020_2025!F15*1.22</f>
        <v/>
      </c>
      <c r="H31" s="6">
        <f>Country_Flows_2020_2025!G15*1.22</f>
        <v/>
      </c>
      <c r="I31" s="6">
        <f>Country_Flows_2020_2025!H15*1.22</f>
        <v/>
      </c>
      <c r="J31" s="6">
        <f>Country_Flows_2020_2025!I15*1.22</f>
        <v/>
      </c>
      <c r="K31" s="6">
        <f>Country_Flows_2020_2025!J15*1.22</f>
        <v/>
      </c>
      <c r="L31" s="5" t="inlineStr">
        <is>
          <t>Higher allocation / stronger corridor monetisation. Middle East worker corridor</t>
        </is>
      </c>
    </row>
    <row r="32">
      <c r="A32" s="5" t="inlineStr">
        <is>
          <t>Kuwait</t>
        </is>
      </c>
      <c r="B32" s="5" t="inlineStr">
        <is>
          <t>KWT</t>
        </is>
      </c>
      <c r="C32" s="5" t="inlineStr">
        <is>
          <t>B</t>
        </is>
      </c>
      <c r="D32" s="8" t="n">
        <v>0.22</v>
      </c>
      <c r="E32" s="5" t="inlineStr">
        <is>
          <t>Downside</t>
        </is>
      </c>
      <c r="F32" s="6">
        <f>Country_Flows_2020_2025!E16*0.78</f>
        <v/>
      </c>
      <c r="G32" s="6">
        <f>Country_Flows_2020_2025!F16*0.78</f>
        <v/>
      </c>
      <c r="H32" s="6">
        <f>Country_Flows_2020_2025!G16*0.78</f>
        <v/>
      </c>
      <c r="I32" s="6">
        <f>Country_Flows_2020_2025!H16*0.78</f>
        <v/>
      </c>
      <c r="J32" s="6">
        <f>Country_Flows_2020_2025!I16*0.78</f>
        <v/>
      </c>
      <c r="K32" s="6">
        <f>Country_Flows_2020_2025!J16*0.78</f>
        <v/>
      </c>
      <c r="L32" s="5" t="inlineStr">
        <is>
          <t>Lower allocation / corridor underperformance. Small GCC corridor</t>
        </is>
      </c>
    </row>
    <row r="33">
      <c r="A33" s="5" t="inlineStr">
        <is>
          <t>Kuwait</t>
        </is>
      </c>
      <c r="B33" s="5" t="inlineStr">
        <is>
          <t>KWT</t>
        </is>
      </c>
      <c r="C33" s="5" t="inlineStr">
        <is>
          <t>B</t>
        </is>
      </c>
      <c r="D33" s="8" t="n">
        <v>0.22</v>
      </c>
      <c r="E33" s="5" t="inlineStr">
        <is>
          <t>Base</t>
        </is>
      </c>
      <c r="F33" s="6">
        <f>Country_Flows_2020_2025!E16*1</f>
        <v/>
      </c>
      <c r="G33" s="6">
        <f>Country_Flows_2020_2025!F16*1</f>
        <v/>
      </c>
      <c r="H33" s="6">
        <f>Country_Flows_2020_2025!G16*1</f>
        <v/>
      </c>
      <c r="I33" s="6">
        <f>Country_Flows_2020_2025!H16*1</f>
        <v/>
      </c>
      <c r="J33" s="6">
        <f>Country_Flows_2020_2025!I16*1</f>
        <v/>
      </c>
      <c r="K33" s="6">
        <f>Country_Flows_2020_2025!J16*1</f>
        <v/>
      </c>
      <c r="L33" s="5" t="inlineStr">
        <is>
          <t>Base allocation from Country_Flows_2020_2025. Small GCC corridor</t>
        </is>
      </c>
    </row>
    <row r="34">
      <c r="A34" s="5" t="inlineStr">
        <is>
          <t>Kuwait</t>
        </is>
      </c>
      <c r="B34" s="5" t="inlineStr">
        <is>
          <t>KWT</t>
        </is>
      </c>
      <c r="C34" s="5" t="inlineStr">
        <is>
          <t>B</t>
        </is>
      </c>
      <c r="D34" s="8" t="n">
        <v>0.22</v>
      </c>
      <c r="E34" s="5" t="inlineStr">
        <is>
          <t>Upside</t>
        </is>
      </c>
      <c r="F34" s="6">
        <f>Country_Flows_2020_2025!E16*1.22</f>
        <v/>
      </c>
      <c r="G34" s="6">
        <f>Country_Flows_2020_2025!F16*1.22</f>
        <v/>
      </c>
      <c r="H34" s="6">
        <f>Country_Flows_2020_2025!G16*1.22</f>
        <v/>
      </c>
      <c r="I34" s="6">
        <f>Country_Flows_2020_2025!H16*1.22</f>
        <v/>
      </c>
      <c r="J34" s="6">
        <f>Country_Flows_2020_2025!I16*1.22</f>
        <v/>
      </c>
      <c r="K34" s="6">
        <f>Country_Flows_2020_2025!J16*1.22</f>
        <v/>
      </c>
      <c r="L34" s="5" t="inlineStr">
        <is>
          <t>Higher allocation / stronger corridor monetisation. Small GCC corridor</t>
        </is>
      </c>
    </row>
    <row r="35">
      <c r="A35" s="5" t="inlineStr">
        <is>
          <t>Qatar</t>
        </is>
      </c>
      <c r="B35" s="5" t="inlineStr">
        <is>
          <t>QAT</t>
        </is>
      </c>
      <c r="C35" s="5" t="inlineStr">
        <is>
          <t>C</t>
        </is>
      </c>
      <c r="D35" s="8" t="n">
        <v>0.35</v>
      </c>
      <c r="E35" s="5" t="inlineStr">
        <is>
          <t>Downside</t>
        </is>
      </c>
      <c r="F35" s="6">
        <f>Country_Flows_2020_2025!E17*0.65</f>
        <v/>
      </c>
      <c r="G35" s="6">
        <f>Country_Flows_2020_2025!F17*0.65</f>
        <v/>
      </c>
      <c r="H35" s="6">
        <f>Country_Flows_2020_2025!G17*0.65</f>
        <v/>
      </c>
      <c r="I35" s="6">
        <f>Country_Flows_2020_2025!H17*0.65</f>
        <v/>
      </c>
      <c r="J35" s="6">
        <f>Country_Flows_2020_2025!I17*0.65</f>
        <v/>
      </c>
      <c r="K35" s="6">
        <f>Country_Flows_2020_2025!J17*0.65</f>
        <v/>
      </c>
      <c r="L35" s="5" t="inlineStr">
        <is>
          <t>Lower allocation / corridor underperformance. Small GCC corridor</t>
        </is>
      </c>
    </row>
    <row r="36">
      <c r="A36" s="5" t="inlineStr">
        <is>
          <t>Qatar</t>
        </is>
      </c>
      <c r="B36" s="5" t="inlineStr">
        <is>
          <t>QAT</t>
        </is>
      </c>
      <c r="C36" s="5" t="inlineStr">
        <is>
          <t>C</t>
        </is>
      </c>
      <c r="D36" s="8" t="n">
        <v>0.35</v>
      </c>
      <c r="E36" s="5" t="inlineStr">
        <is>
          <t>Base</t>
        </is>
      </c>
      <c r="F36" s="6">
        <f>Country_Flows_2020_2025!E17*1</f>
        <v/>
      </c>
      <c r="G36" s="6">
        <f>Country_Flows_2020_2025!F17*1</f>
        <v/>
      </c>
      <c r="H36" s="6">
        <f>Country_Flows_2020_2025!G17*1</f>
        <v/>
      </c>
      <c r="I36" s="6">
        <f>Country_Flows_2020_2025!H17*1</f>
        <v/>
      </c>
      <c r="J36" s="6">
        <f>Country_Flows_2020_2025!I17*1</f>
        <v/>
      </c>
      <c r="K36" s="6">
        <f>Country_Flows_2020_2025!J17*1</f>
        <v/>
      </c>
      <c r="L36" s="5" t="inlineStr">
        <is>
          <t>Base allocation from Country_Flows_2020_2025. Small GCC corridor</t>
        </is>
      </c>
    </row>
    <row r="37">
      <c r="A37" s="5" t="inlineStr">
        <is>
          <t>Qatar</t>
        </is>
      </c>
      <c r="B37" s="5" t="inlineStr">
        <is>
          <t>QAT</t>
        </is>
      </c>
      <c r="C37" s="5" t="inlineStr">
        <is>
          <t>C</t>
        </is>
      </c>
      <c r="D37" s="8" t="n">
        <v>0.35</v>
      </c>
      <c r="E37" s="5" t="inlineStr">
        <is>
          <t>Upside</t>
        </is>
      </c>
      <c r="F37" s="6">
        <f>Country_Flows_2020_2025!E17*1.35</f>
        <v/>
      </c>
      <c r="G37" s="6">
        <f>Country_Flows_2020_2025!F17*1.35</f>
        <v/>
      </c>
      <c r="H37" s="6">
        <f>Country_Flows_2020_2025!G17*1.35</f>
        <v/>
      </c>
      <c r="I37" s="6">
        <f>Country_Flows_2020_2025!H17*1.35</f>
        <v/>
      </c>
      <c r="J37" s="6">
        <f>Country_Flows_2020_2025!I17*1.35</f>
        <v/>
      </c>
      <c r="K37" s="6">
        <f>Country_Flows_2020_2025!J17*1.35</f>
        <v/>
      </c>
      <c r="L37" s="5" t="inlineStr">
        <is>
          <t>Higher allocation / stronger corridor monetisation. Small GCC corridor</t>
        </is>
      </c>
    </row>
    <row r="38">
      <c r="A38" s="5" t="inlineStr">
        <is>
          <t>Oman</t>
        </is>
      </c>
      <c r="B38" s="5" t="inlineStr">
        <is>
          <t>OMN</t>
        </is>
      </c>
      <c r="C38" s="5" t="inlineStr">
        <is>
          <t>C</t>
        </is>
      </c>
      <c r="D38" s="8" t="n">
        <v>0.35</v>
      </c>
      <c r="E38" s="5" t="inlineStr">
        <is>
          <t>Downside</t>
        </is>
      </c>
      <c r="F38" s="6">
        <f>Country_Flows_2020_2025!E18*0.65</f>
        <v/>
      </c>
      <c r="G38" s="6">
        <f>Country_Flows_2020_2025!F18*0.65</f>
        <v/>
      </c>
      <c r="H38" s="6">
        <f>Country_Flows_2020_2025!G18*0.65</f>
        <v/>
      </c>
      <c r="I38" s="6">
        <f>Country_Flows_2020_2025!H18*0.65</f>
        <v/>
      </c>
      <c r="J38" s="6">
        <f>Country_Flows_2020_2025!I18*0.65</f>
        <v/>
      </c>
      <c r="K38" s="6">
        <f>Country_Flows_2020_2025!J18*0.65</f>
        <v/>
      </c>
      <c r="L38" s="5" t="inlineStr">
        <is>
          <t>Lower allocation / corridor underperformance. Small GCC corridor</t>
        </is>
      </c>
    </row>
    <row r="39">
      <c r="A39" s="5" t="inlineStr">
        <is>
          <t>Oman</t>
        </is>
      </c>
      <c r="B39" s="5" t="inlineStr">
        <is>
          <t>OMN</t>
        </is>
      </c>
      <c r="C39" s="5" t="inlineStr">
        <is>
          <t>C</t>
        </is>
      </c>
      <c r="D39" s="8" t="n">
        <v>0.35</v>
      </c>
      <c r="E39" s="5" t="inlineStr">
        <is>
          <t>Base</t>
        </is>
      </c>
      <c r="F39" s="6">
        <f>Country_Flows_2020_2025!E18*1</f>
        <v/>
      </c>
      <c r="G39" s="6">
        <f>Country_Flows_2020_2025!F18*1</f>
        <v/>
      </c>
      <c r="H39" s="6">
        <f>Country_Flows_2020_2025!G18*1</f>
        <v/>
      </c>
      <c r="I39" s="6">
        <f>Country_Flows_2020_2025!H18*1</f>
        <v/>
      </c>
      <c r="J39" s="6">
        <f>Country_Flows_2020_2025!I18*1</f>
        <v/>
      </c>
      <c r="K39" s="6">
        <f>Country_Flows_2020_2025!J18*1</f>
        <v/>
      </c>
      <c r="L39" s="5" t="inlineStr">
        <is>
          <t>Base allocation from Country_Flows_2020_2025. Small GCC corridor</t>
        </is>
      </c>
    </row>
    <row r="40">
      <c r="A40" s="5" t="inlineStr">
        <is>
          <t>Oman</t>
        </is>
      </c>
      <c r="B40" s="5" t="inlineStr">
        <is>
          <t>OMN</t>
        </is>
      </c>
      <c r="C40" s="5" t="inlineStr">
        <is>
          <t>C</t>
        </is>
      </c>
      <c r="D40" s="8" t="n">
        <v>0.35</v>
      </c>
      <c r="E40" s="5" t="inlineStr">
        <is>
          <t>Upside</t>
        </is>
      </c>
      <c r="F40" s="6">
        <f>Country_Flows_2020_2025!E18*1.35</f>
        <v/>
      </c>
      <c r="G40" s="6">
        <f>Country_Flows_2020_2025!F18*1.35</f>
        <v/>
      </c>
      <c r="H40" s="6">
        <f>Country_Flows_2020_2025!G18*1.35</f>
        <v/>
      </c>
      <c r="I40" s="6">
        <f>Country_Flows_2020_2025!H18*1.35</f>
        <v/>
      </c>
      <c r="J40" s="6">
        <f>Country_Flows_2020_2025!I18*1.35</f>
        <v/>
      </c>
      <c r="K40" s="6">
        <f>Country_Flows_2020_2025!J18*1.35</f>
        <v/>
      </c>
      <c r="L40" s="5" t="inlineStr">
        <is>
          <t>Higher allocation / stronger corridor monetisation. Small GCC corridor</t>
        </is>
      </c>
    </row>
    <row r="41">
      <c r="A41" s="5" t="inlineStr">
        <is>
          <t>Brunei Darussalam</t>
        </is>
      </c>
      <c r="B41" s="5" t="inlineStr">
        <is>
          <t>BRN</t>
        </is>
      </c>
      <c r="C41" s="5" t="inlineStr">
        <is>
          <t>C</t>
        </is>
      </c>
      <c r="D41" s="8" t="n">
        <v>0.35</v>
      </c>
      <c r="E41" s="5" t="inlineStr">
        <is>
          <t>Downside</t>
        </is>
      </c>
      <c r="F41" s="6">
        <f>Country_Flows_2020_2025!E19*0.65</f>
        <v/>
      </c>
      <c r="G41" s="6">
        <f>Country_Flows_2020_2025!F19*0.65</f>
        <v/>
      </c>
      <c r="H41" s="6">
        <f>Country_Flows_2020_2025!G19*0.65</f>
        <v/>
      </c>
      <c r="I41" s="6">
        <f>Country_Flows_2020_2025!H19*0.65</f>
        <v/>
      </c>
      <c r="J41" s="6">
        <f>Country_Flows_2020_2025!I19*0.65</f>
        <v/>
      </c>
      <c r="K41" s="6">
        <f>Country_Flows_2020_2025!J19*0.65</f>
        <v/>
      </c>
      <c r="L41" s="5" t="inlineStr">
        <is>
          <t>Lower allocation / corridor underperformance. Small ASEAN worker corridor</t>
        </is>
      </c>
    </row>
    <row r="42">
      <c r="A42" s="5" t="inlineStr">
        <is>
          <t>Brunei Darussalam</t>
        </is>
      </c>
      <c r="B42" s="5" t="inlineStr">
        <is>
          <t>BRN</t>
        </is>
      </c>
      <c r="C42" s="5" t="inlineStr">
        <is>
          <t>C</t>
        </is>
      </c>
      <c r="D42" s="8" t="n">
        <v>0.35</v>
      </c>
      <c r="E42" s="5" t="inlineStr">
        <is>
          <t>Base</t>
        </is>
      </c>
      <c r="F42" s="6">
        <f>Country_Flows_2020_2025!E19*1</f>
        <v/>
      </c>
      <c r="G42" s="6">
        <f>Country_Flows_2020_2025!F19*1</f>
        <v/>
      </c>
      <c r="H42" s="6">
        <f>Country_Flows_2020_2025!G19*1</f>
        <v/>
      </c>
      <c r="I42" s="6">
        <f>Country_Flows_2020_2025!H19*1</f>
        <v/>
      </c>
      <c r="J42" s="6">
        <f>Country_Flows_2020_2025!I19*1</f>
        <v/>
      </c>
      <c r="K42" s="6">
        <f>Country_Flows_2020_2025!J19*1</f>
        <v/>
      </c>
      <c r="L42" s="5" t="inlineStr">
        <is>
          <t>Base allocation from Country_Flows_2020_2025. Small ASEAN worker corridor</t>
        </is>
      </c>
    </row>
    <row r="43">
      <c r="A43" s="5" t="inlineStr">
        <is>
          <t>Brunei Darussalam</t>
        </is>
      </c>
      <c r="B43" s="5" t="inlineStr">
        <is>
          <t>BRN</t>
        </is>
      </c>
      <c r="C43" s="5" t="inlineStr">
        <is>
          <t>C</t>
        </is>
      </c>
      <c r="D43" s="8" t="n">
        <v>0.35</v>
      </c>
      <c r="E43" s="5" t="inlineStr">
        <is>
          <t>Upside</t>
        </is>
      </c>
      <c r="F43" s="6">
        <f>Country_Flows_2020_2025!E19*1.35</f>
        <v/>
      </c>
      <c r="G43" s="6">
        <f>Country_Flows_2020_2025!F19*1.35</f>
        <v/>
      </c>
      <c r="H43" s="6">
        <f>Country_Flows_2020_2025!G19*1.35</f>
        <v/>
      </c>
      <c r="I43" s="6">
        <f>Country_Flows_2020_2025!H19*1.35</f>
        <v/>
      </c>
      <c r="J43" s="6">
        <f>Country_Flows_2020_2025!I19*1.35</f>
        <v/>
      </c>
      <c r="K43" s="6">
        <f>Country_Flows_2020_2025!J19*1.35</f>
        <v/>
      </c>
      <c r="L43" s="5" t="inlineStr">
        <is>
          <t>Higher allocation / stronger corridor monetisation. Small ASEAN worker corridor</t>
        </is>
      </c>
    </row>
    <row r="44">
      <c r="A44" s="5" t="inlineStr">
        <is>
          <t>Italy</t>
        </is>
      </c>
      <c r="B44" s="5" t="inlineStr">
        <is>
          <t>ITA</t>
        </is>
      </c>
      <c r="C44" s="5" t="inlineStr">
        <is>
          <t>C</t>
        </is>
      </c>
      <c r="D44" s="8" t="n">
        <v>0.35</v>
      </c>
      <c r="E44" s="5" t="inlineStr">
        <is>
          <t>Downside</t>
        </is>
      </c>
      <c r="F44" s="6">
        <f>Country_Flows_2020_2025!E20*0.65</f>
        <v/>
      </c>
      <c r="G44" s="6">
        <f>Country_Flows_2020_2025!F20*0.65</f>
        <v/>
      </c>
      <c r="H44" s="6">
        <f>Country_Flows_2020_2025!G20*0.65</f>
        <v/>
      </c>
      <c r="I44" s="6">
        <f>Country_Flows_2020_2025!H20*0.65</f>
        <v/>
      </c>
      <c r="J44" s="6">
        <f>Country_Flows_2020_2025!I20*0.65</f>
        <v/>
      </c>
      <c r="K44" s="6">
        <f>Country_Flows_2020_2025!J20*0.65</f>
        <v/>
      </c>
      <c r="L44" s="5" t="inlineStr">
        <is>
          <t>Lower allocation / corridor underperformance. Small European corridor</t>
        </is>
      </c>
    </row>
    <row r="45">
      <c r="A45" s="5" t="inlineStr">
        <is>
          <t>Italy</t>
        </is>
      </c>
      <c r="B45" s="5" t="inlineStr">
        <is>
          <t>ITA</t>
        </is>
      </c>
      <c r="C45" s="5" t="inlineStr">
        <is>
          <t>C</t>
        </is>
      </c>
      <c r="D45" s="8" t="n">
        <v>0.35</v>
      </c>
      <c r="E45" s="5" t="inlineStr">
        <is>
          <t>Base</t>
        </is>
      </c>
      <c r="F45" s="6">
        <f>Country_Flows_2020_2025!E20*1</f>
        <v/>
      </c>
      <c r="G45" s="6">
        <f>Country_Flows_2020_2025!F20*1</f>
        <v/>
      </c>
      <c r="H45" s="6">
        <f>Country_Flows_2020_2025!G20*1</f>
        <v/>
      </c>
      <c r="I45" s="6">
        <f>Country_Flows_2020_2025!H20*1</f>
        <v/>
      </c>
      <c r="J45" s="6">
        <f>Country_Flows_2020_2025!I20*1</f>
        <v/>
      </c>
      <c r="K45" s="6">
        <f>Country_Flows_2020_2025!J20*1</f>
        <v/>
      </c>
      <c r="L45" s="5" t="inlineStr">
        <is>
          <t>Base allocation from Country_Flows_2020_2025. Small European corridor</t>
        </is>
      </c>
    </row>
    <row r="46">
      <c r="A46" s="5" t="inlineStr">
        <is>
          <t>Italy</t>
        </is>
      </c>
      <c r="B46" s="5" t="inlineStr">
        <is>
          <t>ITA</t>
        </is>
      </c>
      <c r="C46" s="5" t="inlineStr">
        <is>
          <t>C</t>
        </is>
      </c>
      <c r="D46" s="8" t="n">
        <v>0.35</v>
      </c>
      <c r="E46" s="5" t="inlineStr">
        <is>
          <t>Upside</t>
        </is>
      </c>
      <c r="F46" s="6">
        <f>Country_Flows_2020_2025!E20*1.35</f>
        <v/>
      </c>
      <c r="G46" s="6">
        <f>Country_Flows_2020_2025!F20*1.35</f>
        <v/>
      </c>
      <c r="H46" s="6">
        <f>Country_Flows_2020_2025!G20*1.35</f>
        <v/>
      </c>
      <c r="I46" s="6">
        <f>Country_Flows_2020_2025!H20*1.35</f>
        <v/>
      </c>
      <c r="J46" s="6">
        <f>Country_Flows_2020_2025!I20*1.35</f>
        <v/>
      </c>
      <c r="K46" s="6">
        <f>Country_Flows_2020_2025!J20*1.35</f>
        <v/>
      </c>
      <c r="L46" s="5" t="inlineStr">
        <is>
          <t>Higher allocation / stronger corridor monetisation. Small European corridor</t>
        </is>
      </c>
    </row>
    <row r="47">
      <c r="A47" s="5" t="inlineStr">
        <is>
          <t>United Kingdom</t>
        </is>
      </c>
      <c r="B47" s="5" t="inlineStr">
        <is>
          <t>GBR</t>
        </is>
      </c>
      <c r="C47" s="5" t="inlineStr">
        <is>
          <t>C</t>
        </is>
      </c>
      <c r="D47" s="8" t="n">
        <v>0.35</v>
      </c>
      <c r="E47" s="5" t="inlineStr">
        <is>
          <t>Downside</t>
        </is>
      </c>
      <c r="F47" s="6">
        <f>Country_Flows_2020_2025!E21*0.65</f>
        <v/>
      </c>
      <c r="G47" s="6">
        <f>Country_Flows_2020_2025!F21*0.65</f>
        <v/>
      </c>
      <c r="H47" s="6">
        <f>Country_Flows_2020_2025!G21*0.65</f>
        <v/>
      </c>
      <c r="I47" s="6">
        <f>Country_Flows_2020_2025!H21*0.65</f>
        <v/>
      </c>
      <c r="J47" s="6">
        <f>Country_Flows_2020_2025!I21*0.65</f>
        <v/>
      </c>
      <c r="K47" s="6">
        <f>Country_Flows_2020_2025!J21*0.65</f>
        <v/>
      </c>
      <c r="L47" s="5" t="inlineStr">
        <is>
          <t>Lower allocation / corridor underperformance. Small European corridor</t>
        </is>
      </c>
    </row>
    <row r="48">
      <c r="A48" s="5" t="inlineStr">
        <is>
          <t>United Kingdom</t>
        </is>
      </c>
      <c r="B48" s="5" t="inlineStr">
        <is>
          <t>GBR</t>
        </is>
      </c>
      <c r="C48" s="5" t="inlineStr">
        <is>
          <t>C</t>
        </is>
      </c>
      <c r="D48" s="8" t="n">
        <v>0.35</v>
      </c>
      <c r="E48" s="5" t="inlineStr">
        <is>
          <t>Base</t>
        </is>
      </c>
      <c r="F48" s="6">
        <f>Country_Flows_2020_2025!E21*1</f>
        <v/>
      </c>
      <c r="G48" s="6">
        <f>Country_Flows_2020_2025!F21*1</f>
        <v/>
      </c>
      <c r="H48" s="6">
        <f>Country_Flows_2020_2025!G21*1</f>
        <v/>
      </c>
      <c r="I48" s="6">
        <f>Country_Flows_2020_2025!H21*1</f>
        <v/>
      </c>
      <c r="J48" s="6">
        <f>Country_Flows_2020_2025!I21*1</f>
        <v/>
      </c>
      <c r="K48" s="6">
        <f>Country_Flows_2020_2025!J21*1</f>
        <v/>
      </c>
      <c r="L48" s="5" t="inlineStr">
        <is>
          <t>Base allocation from Country_Flows_2020_2025. Small European corridor</t>
        </is>
      </c>
    </row>
    <row r="49">
      <c r="A49" s="5" t="inlineStr">
        <is>
          <t>United Kingdom</t>
        </is>
      </c>
      <c r="B49" s="5" t="inlineStr">
        <is>
          <t>GBR</t>
        </is>
      </c>
      <c r="C49" s="5" t="inlineStr">
        <is>
          <t>C</t>
        </is>
      </c>
      <c r="D49" s="8" t="n">
        <v>0.35</v>
      </c>
      <c r="E49" s="5" t="inlineStr">
        <is>
          <t>Upside</t>
        </is>
      </c>
      <c r="F49" s="6">
        <f>Country_Flows_2020_2025!E21*1.35</f>
        <v/>
      </c>
      <c r="G49" s="6">
        <f>Country_Flows_2020_2025!F21*1.35</f>
        <v/>
      </c>
      <c r="H49" s="6">
        <f>Country_Flows_2020_2025!G21*1.35</f>
        <v/>
      </c>
      <c r="I49" s="6">
        <f>Country_Flows_2020_2025!H21*1.35</f>
        <v/>
      </c>
      <c r="J49" s="6">
        <f>Country_Flows_2020_2025!I21*1.35</f>
        <v/>
      </c>
      <c r="K49" s="6">
        <f>Country_Flows_2020_2025!J21*1.35</f>
        <v/>
      </c>
      <c r="L49" s="5" t="inlineStr">
        <is>
          <t>Higher allocation / stronger corridor monetisation. Small European corridor</t>
        </is>
      </c>
    </row>
    <row r="50">
      <c r="A50" s="5" t="inlineStr">
        <is>
          <t>Germany</t>
        </is>
      </c>
      <c r="B50" s="5" t="inlineStr">
        <is>
          <t>DEU</t>
        </is>
      </c>
      <c r="C50" s="5" t="inlineStr">
        <is>
          <t>C</t>
        </is>
      </c>
      <c r="D50" s="8" t="n">
        <v>0.35</v>
      </c>
      <c r="E50" s="5" t="inlineStr">
        <is>
          <t>Downside</t>
        </is>
      </c>
      <c r="F50" s="6">
        <f>Country_Flows_2020_2025!E22*0.65</f>
        <v/>
      </c>
      <c r="G50" s="6">
        <f>Country_Flows_2020_2025!F22*0.65</f>
        <v/>
      </c>
      <c r="H50" s="6">
        <f>Country_Flows_2020_2025!G22*0.65</f>
        <v/>
      </c>
      <c r="I50" s="6">
        <f>Country_Flows_2020_2025!H22*0.65</f>
        <v/>
      </c>
      <c r="J50" s="6">
        <f>Country_Flows_2020_2025!I22*0.65</f>
        <v/>
      </c>
      <c r="K50" s="6">
        <f>Country_Flows_2020_2025!J22*0.65</f>
        <v/>
      </c>
      <c r="L50" s="5" t="inlineStr">
        <is>
          <t>Lower allocation / corridor underperformance. Small European corridor</t>
        </is>
      </c>
    </row>
    <row r="51">
      <c r="A51" s="5" t="inlineStr">
        <is>
          <t>Germany</t>
        </is>
      </c>
      <c r="B51" s="5" t="inlineStr">
        <is>
          <t>DEU</t>
        </is>
      </c>
      <c r="C51" s="5" t="inlineStr">
        <is>
          <t>C</t>
        </is>
      </c>
      <c r="D51" s="8" t="n">
        <v>0.35</v>
      </c>
      <c r="E51" s="5" t="inlineStr">
        <is>
          <t>Base</t>
        </is>
      </c>
      <c r="F51" s="6">
        <f>Country_Flows_2020_2025!E22*1</f>
        <v/>
      </c>
      <c r="G51" s="6">
        <f>Country_Flows_2020_2025!F22*1</f>
        <v/>
      </c>
      <c r="H51" s="6">
        <f>Country_Flows_2020_2025!G22*1</f>
        <v/>
      </c>
      <c r="I51" s="6">
        <f>Country_Flows_2020_2025!H22*1</f>
        <v/>
      </c>
      <c r="J51" s="6">
        <f>Country_Flows_2020_2025!I22*1</f>
        <v/>
      </c>
      <c r="K51" s="6">
        <f>Country_Flows_2020_2025!J22*1</f>
        <v/>
      </c>
      <c r="L51" s="5" t="inlineStr">
        <is>
          <t>Base allocation from Country_Flows_2020_2025. Small European corridor</t>
        </is>
      </c>
    </row>
    <row r="52">
      <c r="A52" s="5" t="inlineStr">
        <is>
          <t>Germany</t>
        </is>
      </c>
      <c r="B52" s="5" t="inlineStr">
        <is>
          <t>DEU</t>
        </is>
      </c>
      <c r="C52" s="5" t="inlineStr">
        <is>
          <t>C</t>
        </is>
      </c>
      <c r="D52" s="8" t="n">
        <v>0.35</v>
      </c>
      <c r="E52" s="5" t="inlineStr">
        <is>
          <t>Upside</t>
        </is>
      </c>
      <c r="F52" s="6">
        <f>Country_Flows_2020_2025!E22*1.35</f>
        <v/>
      </c>
      <c r="G52" s="6">
        <f>Country_Flows_2020_2025!F22*1.35</f>
        <v/>
      </c>
      <c r="H52" s="6">
        <f>Country_Flows_2020_2025!G22*1.35</f>
        <v/>
      </c>
      <c r="I52" s="6">
        <f>Country_Flows_2020_2025!H22*1.35</f>
        <v/>
      </c>
      <c r="J52" s="6">
        <f>Country_Flows_2020_2025!I22*1.35</f>
        <v/>
      </c>
      <c r="K52" s="6">
        <f>Country_Flows_2020_2025!J22*1.35</f>
        <v/>
      </c>
      <c r="L52" s="5" t="inlineStr">
        <is>
          <t>Higher allocation / stronger corridor monetisation. Small European corridor</t>
        </is>
      </c>
    </row>
    <row r="53">
      <c r="A53" s="5" t="inlineStr">
        <is>
          <t>Australia</t>
        </is>
      </c>
      <c r="B53" s="5" t="inlineStr">
        <is>
          <t>AUS</t>
        </is>
      </c>
      <c r="C53" s="5" t="inlineStr">
        <is>
          <t>C</t>
        </is>
      </c>
      <c r="D53" s="8" t="n">
        <v>0.35</v>
      </c>
      <c r="E53" s="5" t="inlineStr">
        <is>
          <t>Downside</t>
        </is>
      </c>
      <c r="F53" s="6">
        <f>Country_Flows_2020_2025!E23*0.65</f>
        <v/>
      </c>
      <c r="G53" s="6">
        <f>Country_Flows_2020_2025!F23*0.65</f>
        <v/>
      </c>
      <c r="H53" s="6">
        <f>Country_Flows_2020_2025!G23*0.65</f>
        <v/>
      </c>
      <c r="I53" s="6">
        <f>Country_Flows_2020_2025!H23*0.65</f>
        <v/>
      </c>
      <c r="J53" s="6">
        <f>Country_Flows_2020_2025!I23*0.65</f>
        <v/>
      </c>
      <c r="K53" s="6">
        <f>Country_Flows_2020_2025!J23*0.65</f>
        <v/>
      </c>
      <c r="L53" s="5" t="inlineStr">
        <is>
          <t>Lower allocation / corridor underperformance. Small Oceania corridor</t>
        </is>
      </c>
    </row>
    <row r="54">
      <c r="A54" s="5" t="inlineStr">
        <is>
          <t>Australia</t>
        </is>
      </c>
      <c r="B54" s="5" t="inlineStr">
        <is>
          <t>AUS</t>
        </is>
      </c>
      <c r="C54" s="5" t="inlineStr">
        <is>
          <t>C</t>
        </is>
      </c>
      <c r="D54" s="8" t="n">
        <v>0.35</v>
      </c>
      <c r="E54" s="5" t="inlineStr">
        <is>
          <t>Base</t>
        </is>
      </c>
      <c r="F54" s="6">
        <f>Country_Flows_2020_2025!E23*1</f>
        <v/>
      </c>
      <c r="G54" s="6">
        <f>Country_Flows_2020_2025!F23*1</f>
        <v/>
      </c>
      <c r="H54" s="6">
        <f>Country_Flows_2020_2025!G23*1</f>
        <v/>
      </c>
      <c r="I54" s="6">
        <f>Country_Flows_2020_2025!H23*1</f>
        <v/>
      </c>
      <c r="J54" s="6">
        <f>Country_Flows_2020_2025!I23*1</f>
        <v/>
      </c>
      <c r="K54" s="6">
        <f>Country_Flows_2020_2025!J23*1</f>
        <v/>
      </c>
      <c r="L54" s="5" t="inlineStr">
        <is>
          <t>Base allocation from Country_Flows_2020_2025. Small Oceania corridor</t>
        </is>
      </c>
    </row>
    <row r="55">
      <c r="A55" s="5" t="inlineStr">
        <is>
          <t>Australia</t>
        </is>
      </c>
      <c r="B55" s="5" t="inlineStr">
        <is>
          <t>AUS</t>
        </is>
      </c>
      <c r="C55" s="5" t="inlineStr">
        <is>
          <t>C</t>
        </is>
      </c>
      <c r="D55" s="8" t="n">
        <v>0.35</v>
      </c>
      <c r="E55" s="5" t="inlineStr">
        <is>
          <t>Upside</t>
        </is>
      </c>
      <c r="F55" s="6">
        <f>Country_Flows_2020_2025!E23*1.35</f>
        <v/>
      </c>
      <c r="G55" s="6">
        <f>Country_Flows_2020_2025!F23*1.35</f>
        <v/>
      </c>
      <c r="H55" s="6">
        <f>Country_Flows_2020_2025!G23*1.35</f>
        <v/>
      </c>
      <c r="I55" s="6">
        <f>Country_Flows_2020_2025!H23*1.35</f>
        <v/>
      </c>
      <c r="J55" s="6">
        <f>Country_Flows_2020_2025!I23*1.35</f>
        <v/>
      </c>
      <c r="K55" s="6">
        <f>Country_Flows_2020_2025!J23*1.35</f>
        <v/>
      </c>
      <c r="L55" s="5" t="inlineStr">
        <is>
          <t>Higher allocation / stronger corridor monetisation. Small Oceania corridor</t>
        </is>
      </c>
    </row>
    <row r="56">
      <c r="A56" s="5" t="inlineStr">
        <is>
          <t>United States / Americas</t>
        </is>
      </c>
      <c r="B56" s="5" t="inlineStr">
        <is>
          <t>USA</t>
        </is>
      </c>
      <c r="C56" s="5" t="inlineStr">
        <is>
          <t>C</t>
        </is>
      </c>
      <c r="D56" s="8" t="n">
        <v>0.35</v>
      </c>
      <c r="E56" s="5" t="inlineStr">
        <is>
          <t>Downside</t>
        </is>
      </c>
      <c r="F56" s="6">
        <f>Country_Flows_2020_2025!E24*0.65</f>
        <v/>
      </c>
      <c r="G56" s="6">
        <f>Country_Flows_2020_2025!F24*0.65</f>
        <v/>
      </c>
      <c r="H56" s="6">
        <f>Country_Flows_2020_2025!G24*0.65</f>
        <v/>
      </c>
      <c r="I56" s="6">
        <f>Country_Flows_2020_2025!H24*0.65</f>
        <v/>
      </c>
      <c r="J56" s="6">
        <f>Country_Flows_2020_2025!I24*0.65</f>
        <v/>
      </c>
      <c r="K56" s="6">
        <f>Country_Flows_2020_2025!J24*0.65</f>
        <v/>
      </c>
      <c r="L56" s="5" t="inlineStr">
        <is>
          <t>Lower allocation / corridor underperformance. Small in BI worker-remittance table; high correspondent/other-transfer uncertainty</t>
        </is>
      </c>
    </row>
    <row r="57">
      <c r="A57" s="5" t="inlineStr">
        <is>
          <t>United States / Americas</t>
        </is>
      </c>
      <c r="B57" s="5" t="inlineStr">
        <is>
          <t>USA</t>
        </is>
      </c>
      <c r="C57" s="5" t="inlineStr">
        <is>
          <t>C</t>
        </is>
      </c>
      <c r="D57" s="8" t="n">
        <v>0.35</v>
      </c>
      <c r="E57" s="5" t="inlineStr">
        <is>
          <t>Base</t>
        </is>
      </c>
      <c r="F57" s="6">
        <f>Country_Flows_2020_2025!E24*1</f>
        <v/>
      </c>
      <c r="G57" s="6">
        <f>Country_Flows_2020_2025!F24*1</f>
        <v/>
      </c>
      <c r="H57" s="6">
        <f>Country_Flows_2020_2025!G24*1</f>
        <v/>
      </c>
      <c r="I57" s="6">
        <f>Country_Flows_2020_2025!H24*1</f>
        <v/>
      </c>
      <c r="J57" s="6">
        <f>Country_Flows_2020_2025!I24*1</f>
        <v/>
      </c>
      <c r="K57" s="6">
        <f>Country_Flows_2020_2025!J24*1</f>
        <v/>
      </c>
      <c r="L57" s="5" t="inlineStr">
        <is>
          <t>Base allocation from Country_Flows_2020_2025. Small in BI worker-remittance table; high correspondent/other-transfer uncertainty</t>
        </is>
      </c>
    </row>
    <row r="58">
      <c r="A58" s="5" t="inlineStr">
        <is>
          <t>United States / Americas</t>
        </is>
      </c>
      <c r="B58" s="5" t="inlineStr">
        <is>
          <t>USA</t>
        </is>
      </c>
      <c r="C58" s="5" t="inlineStr">
        <is>
          <t>C</t>
        </is>
      </c>
      <c r="D58" s="8" t="n">
        <v>0.35</v>
      </c>
      <c r="E58" s="5" t="inlineStr">
        <is>
          <t>Upside</t>
        </is>
      </c>
      <c r="F58" s="6">
        <f>Country_Flows_2020_2025!E24*1.35</f>
        <v/>
      </c>
      <c r="G58" s="6">
        <f>Country_Flows_2020_2025!F24*1.35</f>
        <v/>
      </c>
      <c r="H58" s="6">
        <f>Country_Flows_2020_2025!G24*1.35</f>
        <v/>
      </c>
      <c r="I58" s="6">
        <f>Country_Flows_2020_2025!H24*1.35</f>
        <v/>
      </c>
      <c r="J58" s="6">
        <f>Country_Flows_2020_2025!I24*1.35</f>
        <v/>
      </c>
      <c r="K58" s="6">
        <f>Country_Flows_2020_2025!J24*1.35</f>
        <v/>
      </c>
      <c r="L58" s="5" t="inlineStr">
        <is>
          <t>Higher allocation / stronger corridor monetisation. Small in BI worker-remittance table; high correspondent/other-transfer uncertainty</t>
        </is>
      </c>
    </row>
    <row r="59">
      <c r="A59" s="5" t="inlineStr">
        <is>
          <t>Other ASEAN</t>
        </is>
      </c>
      <c r="B59" s="5" t="inlineStr">
        <is>
          <t>OASEAN</t>
        </is>
      </c>
      <c r="C59" s="5" t="inlineStr">
        <is>
          <t>C</t>
        </is>
      </c>
      <c r="D59" s="8" t="n">
        <v>0.35</v>
      </c>
      <c r="E59" s="5" t="inlineStr">
        <is>
          <t>Downside</t>
        </is>
      </c>
      <c r="F59" s="6">
        <f>Country_Flows_2020_2025!E25*0.65</f>
        <v/>
      </c>
      <c r="G59" s="6">
        <f>Country_Flows_2020_2025!F25*0.65</f>
        <v/>
      </c>
      <c r="H59" s="6">
        <f>Country_Flows_2020_2025!G25*0.65</f>
        <v/>
      </c>
      <c r="I59" s="6">
        <f>Country_Flows_2020_2025!H25*0.65</f>
        <v/>
      </c>
      <c r="J59" s="6">
        <f>Country_Flows_2020_2025!I25*0.65</f>
        <v/>
      </c>
      <c r="K59" s="6">
        <f>Country_Flows_2020_2025!J25*0.65</f>
        <v/>
      </c>
      <c r="L59" s="5" t="inlineStr">
        <is>
          <t>Lower allocation / corridor underperformance. Residual ASEAN countries not separately modeled</t>
        </is>
      </c>
    </row>
    <row r="60">
      <c r="A60" s="5" t="inlineStr">
        <is>
          <t>Other ASEAN</t>
        </is>
      </c>
      <c r="B60" s="5" t="inlineStr">
        <is>
          <t>OASEAN</t>
        </is>
      </c>
      <c r="C60" s="5" t="inlineStr">
        <is>
          <t>C</t>
        </is>
      </c>
      <c r="D60" s="8" t="n">
        <v>0.35</v>
      </c>
      <c r="E60" s="5" t="inlineStr">
        <is>
          <t>Base</t>
        </is>
      </c>
      <c r="F60" s="6">
        <f>Country_Flows_2020_2025!E25*1</f>
        <v/>
      </c>
      <c r="G60" s="6">
        <f>Country_Flows_2020_2025!F25*1</f>
        <v/>
      </c>
      <c r="H60" s="6">
        <f>Country_Flows_2020_2025!G25*1</f>
        <v/>
      </c>
      <c r="I60" s="6">
        <f>Country_Flows_2020_2025!H25*1</f>
        <v/>
      </c>
      <c r="J60" s="6">
        <f>Country_Flows_2020_2025!I25*1</f>
        <v/>
      </c>
      <c r="K60" s="6">
        <f>Country_Flows_2020_2025!J25*1</f>
        <v/>
      </c>
      <c r="L60" s="5" t="inlineStr">
        <is>
          <t>Base allocation from Country_Flows_2020_2025. Residual ASEAN countries not separately modeled</t>
        </is>
      </c>
    </row>
    <row r="61">
      <c r="A61" s="5" t="inlineStr">
        <is>
          <t>Other ASEAN</t>
        </is>
      </c>
      <c r="B61" s="5" t="inlineStr">
        <is>
          <t>OASEAN</t>
        </is>
      </c>
      <c r="C61" s="5" t="inlineStr">
        <is>
          <t>C</t>
        </is>
      </c>
      <c r="D61" s="8" t="n">
        <v>0.35</v>
      </c>
      <c r="E61" s="5" t="inlineStr">
        <is>
          <t>Upside</t>
        </is>
      </c>
      <c r="F61" s="6">
        <f>Country_Flows_2020_2025!E25*1.35</f>
        <v/>
      </c>
      <c r="G61" s="6">
        <f>Country_Flows_2020_2025!F25*1.35</f>
        <v/>
      </c>
      <c r="H61" s="6">
        <f>Country_Flows_2020_2025!G25*1.35</f>
        <v/>
      </c>
      <c r="I61" s="6">
        <f>Country_Flows_2020_2025!H25*1.35</f>
        <v/>
      </c>
      <c r="J61" s="6">
        <f>Country_Flows_2020_2025!I25*1.35</f>
        <v/>
      </c>
      <c r="K61" s="6">
        <f>Country_Flows_2020_2025!J25*1.35</f>
        <v/>
      </c>
      <c r="L61" s="5" t="inlineStr">
        <is>
          <t>Higher allocation / stronger corridor monetisation. Residual ASEAN countries not separately modeled</t>
        </is>
      </c>
    </row>
    <row r="62">
      <c r="A62" s="5" t="inlineStr">
        <is>
          <t>Other Middle East</t>
        </is>
      </c>
      <c r="B62" s="5" t="inlineStr">
        <is>
          <t>OME</t>
        </is>
      </c>
      <c r="C62" s="5" t="inlineStr">
        <is>
          <t>C</t>
        </is>
      </c>
      <c r="D62" s="8" t="n">
        <v>0.35</v>
      </c>
      <c r="E62" s="5" t="inlineStr">
        <is>
          <t>Downside</t>
        </is>
      </c>
      <c r="F62" s="6">
        <f>Country_Flows_2020_2025!E26*0.65</f>
        <v/>
      </c>
      <c r="G62" s="6">
        <f>Country_Flows_2020_2025!F26*0.65</f>
        <v/>
      </c>
      <c r="H62" s="6">
        <f>Country_Flows_2020_2025!G26*0.65</f>
        <v/>
      </c>
      <c r="I62" s="6">
        <f>Country_Flows_2020_2025!H26*0.65</f>
        <v/>
      </c>
      <c r="J62" s="6">
        <f>Country_Flows_2020_2025!I26*0.65</f>
        <v/>
      </c>
      <c r="K62" s="6">
        <f>Country_Flows_2020_2025!J26*0.65</f>
        <v/>
      </c>
      <c r="L62" s="5" t="inlineStr">
        <is>
          <t>Lower allocation / corridor underperformance. Residual Middle East countries not separately modeled</t>
        </is>
      </c>
    </row>
    <row r="63">
      <c r="A63" s="5" t="inlineStr">
        <is>
          <t>Other Middle East</t>
        </is>
      </c>
      <c r="B63" s="5" t="inlineStr">
        <is>
          <t>OME</t>
        </is>
      </c>
      <c r="C63" s="5" t="inlineStr">
        <is>
          <t>C</t>
        </is>
      </c>
      <c r="D63" s="8" t="n">
        <v>0.35</v>
      </c>
      <c r="E63" s="5" t="inlineStr">
        <is>
          <t>Base</t>
        </is>
      </c>
      <c r="F63" s="6">
        <f>Country_Flows_2020_2025!E26*1</f>
        <v/>
      </c>
      <c r="G63" s="6">
        <f>Country_Flows_2020_2025!F26*1</f>
        <v/>
      </c>
      <c r="H63" s="6">
        <f>Country_Flows_2020_2025!G26*1</f>
        <v/>
      </c>
      <c r="I63" s="6">
        <f>Country_Flows_2020_2025!H26*1</f>
        <v/>
      </c>
      <c r="J63" s="6">
        <f>Country_Flows_2020_2025!I26*1</f>
        <v/>
      </c>
      <c r="K63" s="6">
        <f>Country_Flows_2020_2025!J26*1</f>
        <v/>
      </c>
      <c r="L63" s="5" t="inlineStr">
        <is>
          <t>Base allocation from Country_Flows_2020_2025. Residual Middle East countries not separately modeled</t>
        </is>
      </c>
    </row>
    <row r="64">
      <c r="A64" s="5" t="inlineStr">
        <is>
          <t>Other Middle East</t>
        </is>
      </c>
      <c r="B64" s="5" t="inlineStr">
        <is>
          <t>OME</t>
        </is>
      </c>
      <c r="C64" s="5" t="inlineStr">
        <is>
          <t>C</t>
        </is>
      </c>
      <c r="D64" s="8" t="n">
        <v>0.35</v>
      </c>
      <c r="E64" s="5" t="inlineStr">
        <is>
          <t>Upside</t>
        </is>
      </c>
      <c r="F64" s="6">
        <f>Country_Flows_2020_2025!E26*1.35</f>
        <v/>
      </c>
      <c r="G64" s="6">
        <f>Country_Flows_2020_2025!F26*1.35</f>
        <v/>
      </c>
      <c r="H64" s="6">
        <f>Country_Flows_2020_2025!G26*1.35</f>
        <v/>
      </c>
      <c r="I64" s="6">
        <f>Country_Flows_2020_2025!H26*1.35</f>
        <v/>
      </c>
      <c r="J64" s="6">
        <f>Country_Flows_2020_2025!I26*1.35</f>
        <v/>
      </c>
      <c r="K64" s="6">
        <f>Country_Flows_2020_2025!J26*1.35</f>
        <v/>
      </c>
      <c r="L64" s="5" t="inlineStr">
        <is>
          <t>Higher allocation / stronger corridor monetisation. Residual Middle East countries not separately modeled</t>
        </is>
      </c>
    </row>
    <row r="65">
      <c r="A65" s="5" t="inlineStr">
        <is>
          <t>Other Europe</t>
        </is>
      </c>
      <c r="B65" s="5" t="inlineStr">
        <is>
          <t>OEU</t>
        </is>
      </c>
      <c r="C65" s="5" t="inlineStr">
        <is>
          <t>C</t>
        </is>
      </c>
      <c r="D65" s="8" t="n">
        <v>0.35</v>
      </c>
      <c r="E65" s="5" t="inlineStr">
        <is>
          <t>Downside</t>
        </is>
      </c>
      <c r="F65" s="6">
        <f>Country_Flows_2020_2025!E27*0.65</f>
        <v/>
      </c>
      <c r="G65" s="6">
        <f>Country_Flows_2020_2025!F27*0.65</f>
        <v/>
      </c>
      <c r="H65" s="6">
        <f>Country_Flows_2020_2025!G27*0.65</f>
        <v/>
      </c>
      <c r="I65" s="6">
        <f>Country_Flows_2020_2025!H27*0.65</f>
        <v/>
      </c>
      <c r="J65" s="6">
        <f>Country_Flows_2020_2025!I27*0.65</f>
        <v/>
      </c>
      <c r="K65" s="6">
        <f>Country_Flows_2020_2025!J27*0.65</f>
        <v/>
      </c>
      <c r="L65" s="5" t="inlineStr">
        <is>
          <t>Lower allocation / corridor underperformance. Residual Europe countries not separately modeled</t>
        </is>
      </c>
    </row>
    <row r="66">
      <c r="A66" s="5" t="inlineStr">
        <is>
          <t>Other Europe</t>
        </is>
      </c>
      <c r="B66" s="5" t="inlineStr">
        <is>
          <t>OEU</t>
        </is>
      </c>
      <c r="C66" s="5" t="inlineStr">
        <is>
          <t>C</t>
        </is>
      </c>
      <c r="D66" s="8" t="n">
        <v>0.35</v>
      </c>
      <c r="E66" s="5" t="inlineStr">
        <is>
          <t>Base</t>
        </is>
      </c>
      <c r="F66" s="6">
        <f>Country_Flows_2020_2025!E27*1</f>
        <v/>
      </c>
      <c r="G66" s="6">
        <f>Country_Flows_2020_2025!F27*1</f>
        <v/>
      </c>
      <c r="H66" s="6">
        <f>Country_Flows_2020_2025!G27*1</f>
        <v/>
      </c>
      <c r="I66" s="6">
        <f>Country_Flows_2020_2025!H27*1</f>
        <v/>
      </c>
      <c r="J66" s="6">
        <f>Country_Flows_2020_2025!I27*1</f>
        <v/>
      </c>
      <c r="K66" s="6">
        <f>Country_Flows_2020_2025!J27*1</f>
        <v/>
      </c>
      <c r="L66" s="5" t="inlineStr">
        <is>
          <t>Base allocation from Country_Flows_2020_2025. Residual Europe countries not separately modeled</t>
        </is>
      </c>
    </row>
    <row r="67">
      <c r="A67" s="5" t="inlineStr">
        <is>
          <t>Other Europe</t>
        </is>
      </c>
      <c r="B67" s="5" t="inlineStr">
        <is>
          <t>OEU</t>
        </is>
      </c>
      <c r="C67" s="5" t="inlineStr">
        <is>
          <t>C</t>
        </is>
      </c>
      <c r="D67" s="8" t="n">
        <v>0.35</v>
      </c>
      <c r="E67" s="5" t="inlineStr">
        <is>
          <t>Upside</t>
        </is>
      </c>
      <c r="F67" s="6">
        <f>Country_Flows_2020_2025!E27*1.35</f>
        <v/>
      </c>
      <c r="G67" s="6">
        <f>Country_Flows_2020_2025!F27*1.35</f>
        <v/>
      </c>
      <c r="H67" s="6">
        <f>Country_Flows_2020_2025!G27*1.35</f>
        <v/>
      </c>
      <c r="I67" s="6">
        <f>Country_Flows_2020_2025!H27*1.35</f>
        <v/>
      </c>
      <c r="J67" s="6">
        <f>Country_Flows_2020_2025!I27*1.35</f>
        <v/>
      </c>
      <c r="K67" s="6">
        <f>Country_Flows_2020_2025!J27*1.35</f>
        <v/>
      </c>
      <c r="L67" s="5" t="inlineStr">
        <is>
          <t>Higher allocation / stronger corridor monetisation. Residual Europe countries not separately modeled</t>
        </is>
      </c>
    </row>
    <row r="68">
      <c r="A68" s="5" t="inlineStr">
        <is>
          <t>Rest of World</t>
        </is>
      </c>
      <c r="B68" s="5" t="inlineStr">
        <is>
          <t>ROW</t>
        </is>
      </c>
      <c r="C68" s="5" t="inlineStr">
        <is>
          <t>C</t>
        </is>
      </c>
      <c r="D68" s="8" t="n">
        <v>0.35</v>
      </c>
      <c r="E68" s="5" t="inlineStr">
        <is>
          <t>Downside</t>
        </is>
      </c>
      <c r="F68" s="6">
        <f>Country_Flows_2020_2025!E28*0.65</f>
        <v/>
      </c>
      <c r="G68" s="6">
        <f>Country_Flows_2020_2025!F28*0.65</f>
        <v/>
      </c>
      <c r="H68" s="6">
        <f>Country_Flows_2020_2025!G28*0.65</f>
        <v/>
      </c>
      <c r="I68" s="6">
        <f>Country_Flows_2020_2025!H28*0.65</f>
        <v/>
      </c>
      <c r="J68" s="6">
        <f>Country_Flows_2020_2025!I28*0.65</f>
        <v/>
      </c>
      <c r="K68" s="6">
        <f>Country_Flows_2020_2025!J28*0.65</f>
        <v/>
      </c>
      <c r="L68" s="5" t="inlineStr">
        <is>
          <t>Lower allocation / corridor underperformance. Long-tail countries and unexplained gap between worker-remittance allocation and WDI personal remittance total</t>
        </is>
      </c>
    </row>
    <row r="69">
      <c r="A69" s="5" t="inlineStr">
        <is>
          <t>Rest of World</t>
        </is>
      </c>
      <c r="B69" s="5" t="inlineStr">
        <is>
          <t>ROW</t>
        </is>
      </c>
      <c r="C69" s="5" t="inlineStr">
        <is>
          <t>C</t>
        </is>
      </c>
      <c r="D69" s="8" t="n">
        <v>0.35</v>
      </c>
      <c r="E69" s="5" t="inlineStr">
        <is>
          <t>Base</t>
        </is>
      </c>
      <c r="F69" s="6">
        <f>Country_Flows_2020_2025!E28*1</f>
        <v/>
      </c>
      <c r="G69" s="6">
        <f>Country_Flows_2020_2025!F28*1</f>
        <v/>
      </c>
      <c r="H69" s="6">
        <f>Country_Flows_2020_2025!G28*1</f>
        <v/>
      </c>
      <c r="I69" s="6">
        <f>Country_Flows_2020_2025!H28*1</f>
        <v/>
      </c>
      <c r="J69" s="6">
        <f>Country_Flows_2020_2025!I28*1</f>
        <v/>
      </c>
      <c r="K69" s="6">
        <f>Country_Flows_2020_2025!J28*1</f>
        <v/>
      </c>
      <c r="L69" s="5" t="inlineStr">
        <is>
          <t>Base allocation from Country_Flows_2020_2025. Long-tail countries and unexplained gap between worker-remittance allocation and WDI personal remittance total</t>
        </is>
      </c>
    </row>
    <row r="70">
      <c r="A70" s="5" t="inlineStr">
        <is>
          <t>Rest of World</t>
        </is>
      </c>
      <c r="B70" s="5" t="inlineStr">
        <is>
          <t>ROW</t>
        </is>
      </c>
      <c r="C70" s="5" t="inlineStr">
        <is>
          <t>C</t>
        </is>
      </c>
      <c r="D70" s="8" t="n">
        <v>0.35</v>
      </c>
      <c r="E70" s="5" t="inlineStr">
        <is>
          <t>Upside</t>
        </is>
      </c>
      <c r="F70" s="6">
        <f>Country_Flows_2020_2025!E28*1.35</f>
        <v/>
      </c>
      <c r="G70" s="6">
        <f>Country_Flows_2020_2025!F28*1.35</f>
        <v/>
      </c>
      <c r="H70" s="6">
        <f>Country_Flows_2020_2025!G28*1.35</f>
        <v/>
      </c>
      <c r="I70" s="6">
        <f>Country_Flows_2020_2025!H28*1.35</f>
        <v/>
      </c>
      <c r="J70" s="6">
        <f>Country_Flows_2020_2025!I28*1.35</f>
        <v/>
      </c>
      <c r="K70" s="6">
        <f>Country_Flows_2020_2025!J28*1.35</f>
        <v/>
      </c>
      <c r="L70" s="5" t="inlineStr">
        <is>
          <t>Higher allocation / stronger corridor monetisation. Long-tail countries and unexplained gap between worker-remittance allocation and WDI personal remittance total</t>
        </is>
      </c>
    </row>
    <row r="71">
      <c r="A71" s="13" t="inlineStr">
        <is>
          <t>Downside Total</t>
        </is>
      </c>
      <c r="B71" s="13" t="inlineStr">
        <is>
          <t>ALL</t>
        </is>
      </c>
      <c r="C71" s="14" t="n"/>
      <c r="D71" s="15" t="n"/>
      <c r="E71" s="13" t="inlineStr">
        <is>
          <t>Downside</t>
        </is>
      </c>
      <c r="F71" s="16">
        <f>SUMIF($E$5:$E$70,E71,F$5:F$70)</f>
        <v/>
      </c>
      <c r="G71" s="16">
        <f>SUMIF($E$5:$E$70,E71,G$5:G$70)</f>
        <v/>
      </c>
      <c r="H71" s="16">
        <f>SUMIF($E$5:$E$70,E71,H$5:H$70)</f>
        <v/>
      </c>
      <c r="I71" s="16">
        <f>SUMIF($E$5:$E$70,E71,I$5:I$70)</f>
        <v/>
      </c>
      <c r="J71" s="16">
        <f>SUMIF($E$5:$E$70,E71,J$5:J$70)</f>
        <v/>
      </c>
      <c r="K71" s="16">
        <f>SUMIF($E$5:$E$70,E71,K$5:K$70)</f>
        <v/>
      </c>
      <c r="L71" s="13" t="inlineStr">
        <is>
          <t>Aggregate downside scenario</t>
        </is>
      </c>
    </row>
    <row r="72">
      <c r="A72" s="13" t="inlineStr">
        <is>
          <t>Base Total</t>
        </is>
      </c>
      <c r="B72" s="13" t="inlineStr">
        <is>
          <t>ALL</t>
        </is>
      </c>
      <c r="C72" s="14" t="n"/>
      <c r="D72" s="15" t="n"/>
      <c r="E72" s="13" t="inlineStr">
        <is>
          <t>Base</t>
        </is>
      </c>
      <c r="F72" s="16">
        <f>SUMIF($E$5:$E$71,E72,F$5:F$71)</f>
        <v/>
      </c>
      <c r="G72" s="16">
        <f>SUMIF($E$5:$E$71,E72,G$5:G$71)</f>
        <v/>
      </c>
      <c r="H72" s="16">
        <f>SUMIF($E$5:$E$71,E72,H$5:H$71)</f>
        <v/>
      </c>
      <c r="I72" s="16">
        <f>SUMIF($E$5:$E$71,E72,I$5:I$71)</f>
        <v/>
      </c>
      <c r="J72" s="16">
        <f>SUMIF($E$5:$E$71,E72,J$5:J$71)</f>
        <v/>
      </c>
      <c r="K72" s="16">
        <f>SUMIF($E$5:$E$71,E72,K$5:K$71)</f>
        <v/>
      </c>
      <c r="L72" s="13" t="inlineStr">
        <is>
          <t>Aggregate base scenario</t>
        </is>
      </c>
    </row>
    <row r="73">
      <c r="A73" s="13" t="inlineStr">
        <is>
          <t>Upside Total</t>
        </is>
      </c>
      <c r="B73" s="13" t="inlineStr">
        <is>
          <t>ALL</t>
        </is>
      </c>
      <c r="C73" s="14" t="n"/>
      <c r="D73" s="15" t="n"/>
      <c r="E73" s="13" t="inlineStr">
        <is>
          <t>Upside</t>
        </is>
      </c>
      <c r="F73" s="16">
        <f>SUMIF($E$5:$E$72,E73,F$5:F$72)</f>
        <v/>
      </c>
      <c r="G73" s="16">
        <f>SUMIF($E$5:$E$72,E73,G$5:G$72)</f>
        <v/>
      </c>
      <c r="H73" s="16">
        <f>SUMIF($E$5:$E$72,E73,H$5:H$72)</f>
        <v/>
      </c>
      <c r="I73" s="16">
        <f>SUMIF($E$5:$E$72,E73,I$5:I$72)</f>
        <v/>
      </c>
      <c r="J73" s="16">
        <f>SUMIF($E$5:$E$72,E73,J$5:J$72)</f>
        <v/>
      </c>
      <c r="K73" s="16">
        <f>SUMIF($E$5:$E$72,E73,K$5:K$72)</f>
        <v/>
      </c>
      <c r="L73" s="13" t="inlineStr">
        <is>
          <t>Aggregate upside scenario</t>
        </is>
      </c>
    </row>
  </sheetData>
  <mergeCells count="2">
    <mergeCell ref="A2:L2"/>
    <mergeCell ref="A1:L1"/>
  </mergeCells>
  <pageMargins left="0.75" right="0.75" top="1" bottom="1" header="0.5" footer="0.5"/>
  <pageSetup scale="100"/>
</worksheet>
</file>

<file path=xl/worksheets/sheet5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K10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38" customWidth="1" min="2" max="2"/>
    <col width="34" customWidth="1" min="3" max="3"/>
    <col width="34" customWidth="1" min="4" max="4"/>
    <col width="34" customWidth="1" min="5" max="5"/>
    <col width="34" customWidth="1" min="6" max="6"/>
    <col width="34" customWidth="1" min="7" max="7"/>
    <col width="34" customWidth="1" min="8" max="8"/>
    <col width="29" customWidth="1" min="9" max="9"/>
    <col width="20" customWidth="1" min="10" max="10"/>
    <col width="38" customWidth="1" min="11" max="11"/>
  </cols>
  <sheetData>
    <row r="1" ht="24" customHeight="1">
      <c r="A1" s="1" t="inlineStr">
        <is>
          <t>Indonesia Scenario Summary - 2020 to 2025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</row>
    <row r="2" ht="34" customHeight="1">
      <c r="A2" s="3" t="inlineStr">
        <is>
          <t>Aggregated downside/base/upside view linked to Country_Scenarios_2020_2025. Use this tab as the executive scenario bridge before projections.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</row>
    <row r="3"/>
    <row r="4">
      <c r="A4" s="4" t="inlineStr">
        <is>
          <t>Scenario</t>
        </is>
      </c>
      <c r="B4" s="4" t="inlineStr">
        <is>
          <t>Band Logic</t>
        </is>
      </c>
      <c r="C4" s="4" t="inlineStr">
        <is>
          <t>2020 (US$)</t>
        </is>
      </c>
      <c r="D4" s="4" t="inlineStr">
        <is>
          <t>2021 (US$)</t>
        </is>
      </c>
      <c r="E4" s="4" t="inlineStr">
        <is>
          <t>2022 (US$)</t>
        </is>
      </c>
      <c r="F4" s="4" t="inlineStr">
        <is>
          <t>2023 (US$)</t>
        </is>
      </c>
      <c r="G4" s="4" t="inlineStr">
        <is>
          <t>2024 (US$)</t>
        </is>
      </c>
      <c r="H4" s="4" t="inlineStr">
        <is>
          <t>2025 (US$)</t>
        </is>
      </c>
      <c r="I4" s="4" t="inlineStr">
        <is>
          <t>2020-2025 CAGR</t>
        </is>
      </c>
      <c r="J4" s="4" t="inlineStr">
        <is>
          <t>2025 Share vs Base</t>
        </is>
      </c>
      <c r="K4" s="4" t="inlineStr">
        <is>
          <t>Investor Interpretation</t>
        </is>
      </c>
    </row>
    <row r="5">
      <c r="A5" s="5" t="inlineStr">
        <is>
          <t>Downside</t>
        </is>
      </c>
      <c r="B5" s="5" t="inlineStr">
        <is>
          <t>Tier-adjusted lower corridor allocation: A -12%, B -22%, C -35%</t>
        </is>
      </c>
      <c r="C5" s="6">
        <f>Country_Scenarios_2020_2025!F71</f>
        <v/>
      </c>
      <c r="D5" s="6">
        <f>Country_Scenarios_2020_2025!G71</f>
        <v/>
      </c>
      <c r="E5" s="6">
        <f>Country_Scenarios_2020_2025!H71</f>
        <v/>
      </c>
      <c r="F5" s="6">
        <f>Country_Scenarios_2020_2025!I71</f>
        <v/>
      </c>
      <c r="G5" s="6">
        <f>Country_Scenarios_2020_2025!J71</f>
        <v/>
      </c>
      <c r="H5" s="6">
        <f>Country_Scenarios_2020_2025!K71</f>
        <v/>
      </c>
      <c r="I5" s="8">
        <f>IF(C5&gt;0,(H5/C5)^(1/5)-1,0)</f>
        <v/>
      </c>
      <c r="J5" s="8">
        <f>H5/H$6</f>
        <v/>
      </c>
      <c r="K5" s="5" t="inlineStr">
        <is>
          <t>Lower corridor realization / weaker monetisation case</t>
        </is>
      </c>
    </row>
    <row r="6">
      <c r="A6" s="5" t="inlineStr">
        <is>
          <t>Base</t>
        </is>
      </c>
      <c r="B6" s="5" t="inlineStr">
        <is>
          <t>Country_Flows_2020_2025 allocation reconciled to Indonesia annual totals</t>
        </is>
      </c>
      <c r="C6" s="6">
        <f>Country_Scenarios_2020_2025!F72</f>
        <v/>
      </c>
      <c r="D6" s="6">
        <f>Country_Scenarios_2020_2025!G72</f>
        <v/>
      </c>
      <c r="E6" s="6">
        <f>Country_Scenarios_2020_2025!H72</f>
        <v/>
      </c>
      <c r="F6" s="6">
        <f>Country_Scenarios_2020_2025!I72</f>
        <v/>
      </c>
      <c r="G6" s="6">
        <f>Country_Scenarios_2020_2025!J72</f>
        <v/>
      </c>
      <c r="H6" s="6">
        <f>Country_Scenarios_2020_2025!K72</f>
        <v/>
      </c>
      <c r="I6" s="8">
        <f>IF(C6&gt;0,(H6/C6)^(1/5)-1,0)</f>
        <v/>
      </c>
      <c r="J6" s="8">
        <f>H6/H$6</f>
        <v/>
      </c>
      <c r="K6" s="5" t="inlineStr">
        <is>
          <t>Current planning baseline; best for next projection tab</t>
        </is>
      </c>
    </row>
    <row r="7">
      <c r="A7" s="5" t="inlineStr">
        <is>
          <t>Upside</t>
        </is>
      </c>
      <c r="B7" s="5" t="inlineStr">
        <is>
          <t>Tier-adjusted higher corridor allocation: A +12%, B +22%, C +35%</t>
        </is>
      </c>
      <c r="C7" s="6">
        <f>Country_Scenarios_2020_2025!F73</f>
        <v/>
      </c>
      <c r="D7" s="6">
        <f>Country_Scenarios_2020_2025!G73</f>
        <v/>
      </c>
      <c r="E7" s="6">
        <f>Country_Scenarios_2020_2025!H73</f>
        <v/>
      </c>
      <c r="F7" s="6">
        <f>Country_Scenarios_2020_2025!I73</f>
        <v/>
      </c>
      <c r="G7" s="6">
        <f>Country_Scenarios_2020_2025!J73</f>
        <v/>
      </c>
      <c r="H7" s="6">
        <f>Country_Scenarios_2020_2025!K73</f>
        <v/>
      </c>
      <c r="I7" s="8">
        <f>IF(C7&gt;0,(H7/C7)^(1/5)-1,0)</f>
        <v/>
      </c>
      <c r="J7" s="8">
        <f>H7/H$6</f>
        <v/>
      </c>
      <c r="K7" s="5" t="inlineStr">
        <is>
          <t>Stronger corridor capture / higher monetisation case</t>
        </is>
      </c>
    </row>
    <row r="8"/>
    <row r="9"/>
    <row r="10">
      <c r="A10" s="5" t="inlineStr">
        <is>
          <t>Interpretation note: The base case reconciles to Indonesia annual official/provisional totals. Downside/upside scenarios show allocation and commercial uncertainty bands, not official totals.</t>
        </is>
      </c>
    </row>
  </sheetData>
  <mergeCells count="3">
    <mergeCell ref="A2:K2"/>
    <mergeCell ref="A1:K1"/>
    <mergeCell ref="A10:K10"/>
  </mergeCells>
  <pageMargins left="0.75" right="0.75" top="1" bottom="1" header="0.5" footer="0.5"/>
  <pageSetup scale="100"/>
</worksheet>
</file>

<file path=xl/worksheets/sheet6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S27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11" customWidth="1" min="2" max="2"/>
    <col width="22" customWidth="1" min="3" max="3"/>
    <col width="29" customWidth="1" min="4" max="4"/>
    <col width="38" customWidth="1" min="5" max="5"/>
    <col width="38" customWidth="1" min="6" max="6"/>
    <col width="30" customWidth="1" min="7" max="7"/>
    <col width="11" customWidth="1" min="8" max="8"/>
    <col width="11" customWidth="1" min="9" max="9"/>
    <col width="11" customWidth="1" min="10" max="10"/>
    <col width="11" customWidth="1" min="11" max="11"/>
    <col width="11" customWidth="1" min="12" max="12"/>
    <col width="11" customWidth="1" min="13" max="13"/>
    <col width="15" customWidth="1" min="14" max="14"/>
    <col width="15" customWidth="1" min="15" max="15"/>
    <col width="15" customWidth="1" min="16" max="16"/>
    <col width="15" customWidth="1" min="17" max="17"/>
    <col width="15" customWidth="1" min="18" max="18"/>
    <col width="15" customWidth="1" min="19" max="19"/>
  </cols>
  <sheetData>
    <row r="1" ht="24" customHeight="1">
      <c r="A1" s="1" t="inlineStr">
        <is>
          <t>Indonesia Corridor Evidence Score - 2020 to 2025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</row>
    <row r="2" ht="34" customHeight="1">
      <c r="A2" s="3" t="inlineStr">
        <is>
          <t>Evidence-weighted corridor scoring engine. Bank Indonesia SEKI Table V.31 host-country worker-remittance proxy is reconciled to annual WDI-style personal-remittance totals.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</row>
    <row r="3"/>
    <row r="4">
      <c r="A4" s="4" t="inlineStr">
        <is>
          <t>Source Country</t>
        </is>
      </c>
      <c r="B4" s="4" t="inlineStr">
        <is>
          <t>ISO3</t>
        </is>
      </c>
      <c r="C4" s="4" t="inlineStr">
        <is>
          <t>Region Group</t>
        </is>
      </c>
      <c r="D4" s="4" t="inlineStr">
        <is>
          <t>Data Status</t>
        </is>
      </c>
      <c r="E4" s="4" t="inlineStr">
        <is>
          <t>Primary Reference</t>
        </is>
      </c>
      <c r="F4" s="4" t="inlineStr">
        <is>
          <t>Disclosure Notes</t>
        </is>
      </c>
      <c r="G4" s="4" t="inlineStr">
        <is>
          <t>Base Evidence Score (0-1000)</t>
        </is>
      </c>
      <c r="H4" s="4" t="inlineStr">
        <is>
          <t>2020 Adj</t>
        </is>
      </c>
      <c r="I4" s="4" t="inlineStr">
        <is>
          <t>2021 Adj</t>
        </is>
      </c>
      <c r="J4" s="4" t="inlineStr">
        <is>
          <t>2022 Adj</t>
        </is>
      </c>
      <c r="K4" s="4" t="inlineStr">
        <is>
          <t>2023 Adj</t>
        </is>
      </c>
      <c r="L4" s="4" t="inlineStr">
        <is>
          <t>2024 Adj</t>
        </is>
      </c>
      <c r="M4" s="4" t="inlineStr">
        <is>
          <t>2025 Adj</t>
        </is>
      </c>
      <c r="N4" s="4" t="inlineStr">
        <is>
          <t>2020 Weighted</t>
        </is>
      </c>
      <c r="O4" s="4" t="inlineStr">
        <is>
          <t>2021 Weighted</t>
        </is>
      </c>
      <c r="P4" s="4" t="inlineStr">
        <is>
          <t>2022 Weighted</t>
        </is>
      </c>
      <c r="Q4" s="4" t="inlineStr">
        <is>
          <t>2023 Weighted</t>
        </is>
      </c>
      <c r="R4" s="4" t="inlineStr">
        <is>
          <t>2024 Weighted</t>
        </is>
      </c>
      <c r="S4" s="4" t="inlineStr">
        <is>
          <t>2025 Weighted</t>
        </is>
      </c>
    </row>
    <row r="5">
      <c r="A5" s="5" t="inlineStr">
        <is>
          <t>Malaysia</t>
        </is>
      </c>
      <c r="B5" s="5" t="inlineStr">
        <is>
          <t>MYS</t>
        </is>
      </c>
      <c r="C5" s="5" t="inlineStr">
        <is>
          <t>ASEAN Core</t>
        </is>
      </c>
      <c r="D5" s="5" t="inlineStr">
        <is>
          <t>BI V.31 proxy / main source</t>
        </is>
      </c>
      <c r="E5" s="5" t="inlineStr">
        <is>
          <t>Bank Indonesia SEKI Table V.31; BNI 2025 main-source narrative</t>
        </is>
      </c>
      <c r="F5" s="5" t="inlineStr">
        <is>
          <t>Largest ASEAN worker corridor; repeatedly cited among main sources</t>
        </is>
      </c>
      <c r="G5" s="17" t="n">
        <v>340.1020306091829</v>
      </c>
      <c r="H5" s="17" t="n">
        <v>0.86</v>
      </c>
      <c r="I5" s="17" t="n">
        <v>0.84</v>
      </c>
      <c r="J5" s="17" t="n">
        <v>1.02</v>
      </c>
      <c r="K5" s="17" t="n">
        <v>1.04</v>
      </c>
      <c r="L5" s="17" t="n">
        <v>1.05</v>
      </c>
      <c r="M5" s="17" t="n">
        <v>1</v>
      </c>
      <c r="N5" s="17">
        <f>G5*H5</f>
        <v/>
      </c>
      <c r="O5" s="17">
        <f>G5*I5</f>
        <v/>
      </c>
      <c r="P5" s="17">
        <f>G5*J5</f>
        <v/>
      </c>
      <c r="Q5" s="17">
        <f>G5*K5</f>
        <v/>
      </c>
      <c r="R5" s="17">
        <f>G5*L5</f>
        <v/>
      </c>
      <c r="S5" s="17">
        <f>G5*M5</f>
        <v/>
      </c>
    </row>
    <row r="6">
      <c r="A6" s="5" t="inlineStr">
        <is>
          <t>Saudi Arabia</t>
        </is>
      </c>
      <c r="B6" s="5" t="inlineStr">
        <is>
          <t>SAU</t>
        </is>
      </c>
      <c r="C6" s="5" t="inlineStr">
        <is>
          <t>Middle East Core</t>
        </is>
      </c>
      <c r="D6" s="5" t="inlineStr">
        <is>
          <t>BI V.31 proxy / main source</t>
        </is>
      </c>
      <c r="E6" s="5" t="inlineStr">
        <is>
          <t>Bank Indonesia SEKI Table V.31; BNI 2025 main-source narrative</t>
        </is>
      </c>
      <c r="F6" s="5" t="inlineStr">
        <is>
          <t>Largest Middle East corridor and core Indonesian migrant-worker destination</t>
        </is>
      </c>
      <c r="G6" s="17" t="n">
        <v>300.0900270081025</v>
      </c>
      <c r="H6" s="17" t="n">
        <v>0.82</v>
      </c>
      <c r="I6" s="17" t="n">
        <v>0.8</v>
      </c>
      <c r="J6" s="17" t="n">
        <v>0.96</v>
      </c>
      <c r="K6" s="17" t="n">
        <v>1</v>
      </c>
      <c r="L6" s="17" t="n">
        <v>1.06</v>
      </c>
      <c r="M6" s="17" t="n">
        <v>1</v>
      </c>
      <c r="N6" s="17">
        <f>G6*H6</f>
        <v/>
      </c>
      <c r="O6" s="17">
        <f>G6*I6</f>
        <v/>
      </c>
      <c r="P6" s="17">
        <f>G6*J6</f>
        <v/>
      </c>
      <c r="Q6" s="17">
        <f>G6*K6</f>
        <v/>
      </c>
      <c r="R6" s="17">
        <f>G6*L6</f>
        <v/>
      </c>
      <c r="S6" s="17">
        <f>G6*M6</f>
        <v/>
      </c>
    </row>
    <row r="7">
      <c r="A7" s="5" t="inlineStr">
        <is>
          <t>Taiwan, Province of China</t>
        </is>
      </c>
      <c r="B7" s="5" t="inlineStr">
        <is>
          <t>TWN</t>
        </is>
      </c>
      <c r="C7" s="5" t="inlineStr">
        <is>
          <t>Advanced Asia</t>
        </is>
      </c>
      <c r="D7" s="5" t="inlineStr">
        <is>
          <t>BI V.31 proxy / main source</t>
        </is>
      </c>
      <c r="E7" s="5" t="inlineStr">
        <is>
          <t>Bank Indonesia SEKI Table V.31; BNI 2025 main-source narrative</t>
        </is>
      </c>
      <c r="F7" s="5" t="inlineStr">
        <is>
          <t>Major Asian worker corridor, cited among main remittance sources</t>
        </is>
      </c>
      <c r="G7" s="17" t="n">
        <v>125.0375112533761</v>
      </c>
      <c r="H7" s="17" t="n">
        <v>0.88</v>
      </c>
      <c r="I7" s="17" t="n">
        <v>0.9</v>
      </c>
      <c r="J7" s="17" t="n">
        <v>0.98</v>
      </c>
      <c r="K7" s="17" t="n">
        <v>1.02</v>
      </c>
      <c r="L7" s="17" t="n">
        <v>1.04</v>
      </c>
      <c r="M7" s="17" t="n">
        <v>1</v>
      </c>
      <c r="N7" s="17">
        <f>G7*H7</f>
        <v/>
      </c>
      <c r="O7" s="17">
        <f>G7*I7</f>
        <v/>
      </c>
      <c r="P7" s="17">
        <f>G7*J7</f>
        <v/>
      </c>
      <c r="Q7" s="17">
        <f>G7*K7</f>
        <v/>
      </c>
      <c r="R7" s="17">
        <f>G7*L7</f>
        <v/>
      </c>
      <c r="S7" s="17">
        <f>G7*M7</f>
        <v/>
      </c>
    </row>
    <row r="8">
      <c r="A8" s="5" t="inlineStr">
        <is>
          <t>Hong Kong SAR</t>
        </is>
      </c>
      <c r="B8" s="5" t="inlineStr">
        <is>
          <t>HKG</t>
        </is>
      </c>
      <c r="C8" s="5" t="inlineStr">
        <is>
          <t>Advanced Asia</t>
        </is>
      </c>
      <c r="D8" s="5" t="inlineStr">
        <is>
          <t>BI V.31 proxy / main source</t>
        </is>
      </c>
      <c r="E8" s="5" t="inlineStr">
        <is>
          <t>Bank Indonesia SEKI Table V.31; BNI 2025 main-source narrative</t>
        </is>
      </c>
      <c r="F8" s="5" t="inlineStr">
        <is>
          <t>Major domestic-worker/services corridor, cited among main sources</t>
        </is>
      </c>
      <c r="G8" s="17" t="n">
        <v>117.03511053316</v>
      </c>
      <c r="H8" s="17" t="n">
        <v>0.88</v>
      </c>
      <c r="I8" s="17" t="n">
        <v>0.9</v>
      </c>
      <c r="J8" s="17" t="n">
        <v>0.98</v>
      </c>
      <c r="K8" s="17" t="n">
        <v>1.02</v>
      </c>
      <c r="L8" s="17" t="n">
        <v>1.04</v>
      </c>
      <c r="M8" s="17" t="n">
        <v>1</v>
      </c>
      <c r="N8" s="17">
        <f>G8*H8</f>
        <v/>
      </c>
      <c r="O8" s="17">
        <f>G8*I8</f>
        <v/>
      </c>
      <c r="P8" s="17">
        <f>G8*J8</f>
        <v/>
      </c>
      <c r="Q8" s="17">
        <f>G8*K8</f>
        <v/>
      </c>
      <c r="R8" s="17">
        <f>G8*L8</f>
        <v/>
      </c>
      <c r="S8" s="17">
        <f>G8*M8</f>
        <v/>
      </c>
    </row>
    <row r="9">
      <c r="A9" s="5" t="inlineStr">
        <is>
          <t>Singapore</t>
        </is>
      </c>
      <c r="B9" s="5" t="inlineStr">
        <is>
          <t>SGP</t>
        </is>
      </c>
      <c r="C9" s="5" t="inlineStr">
        <is>
          <t>ASEAN Core</t>
        </is>
      </c>
      <c r="D9" s="5" t="inlineStr">
        <is>
          <t>BI V.31 proxy</t>
        </is>
      </c>
      <c r="E9" s="5" t="inlineStr">
        <is>
          <t>Bank Indonesia SEKI Table V.31</t>
        </is>
      </c>
      <c r="F9" s="5" t="inlineStr">
        <is>
          <t>ASEAN remittance and financial hub corridor</t>
        </is>
      </c>
      <c r="G9" s="17" t="n">
        <v>30.00900270081025</v>
      </c>
      <c r="H9" s="17" t="n">
        <v>0.86</v>
      </c>
      <c r="I9" s="17" t="n">
        <v>0.84</v>
      </c>
      <c r="J9" s="17" t="n">
        <v>1.02</v>
      </c>
      <c r="K9" s="17" t="n">
        <v>1.04</v>
      </c>
      <c r="L9" s="17" t="n">
        <v>1.05</v>
      </c>
      <c r="M9" s="17" t="n">
        <v>1</v>
      </c>
      <c r="N9" s="17">
        <f>G9*H9</f>
        <v/>
      </c>
      <c r="O9" s="17">
        <f>G9*I9</f>
        <v/>
      </c>
      <c r="P9" s="17">
        <f>G9*J9</f>
        <v/>
      </c>
      <c r="Q9" s="17">
        <f>G9*K9</f>
        <v/>
      </c>
      <c r="R9" s="17">
        <f>G9*L9</f>
        <v/>
      </c>
      <c r="S9" s="17">
        <f>G9*M9</f>
        <v/>
      </c>
    </row>
    <row r="10">
      <c r="A10" s="5" t="inlineStr">
        <is>
          <t>Korea (South)</t>
        </is>
      </c>
      <c r="B10" s="5" t="inlineStr">
        <is>
          <t>KOR</t>
        </is>
      </c>
      <c r="C10" s="5" t="inlineStr">
        <is>
          <t>Advanced Asia</t>
        </is>
      </c>
      <c r="D10" s="5" t="inlineStr">
        <is>
          <t>BI V.31 proxy / main source</t>
        </is>
      </c>
      <c r="E10" s="5" t="inlineStr">
        <is>
          <t>Bank Indonesia SEKI Table V.31; BNI 2025 main-source narrative</t>
        </is>
      </c>
      <c r="F10" s="5" t="inlineStr">
        <is>
          <t>Advanced Asia worker corridor, cited among main sources</t>
        </is>
      </c>
      <c r="G10" s="17" t="n">
        <v>16.00480144043214</v>
      </c>
      <c r="H10" s="17" t="n">
        <v>0.88</v>
      </c>
      <c r="I10" s="17" t="n">
        <v>0.9</v>
      </c>
      <c r="J10" s="17" t="n">
        <v>0.98</v>
      </c>
      <c r="K10" s="17" t="n">
        <v>1.02</v>
      </c>
      <c r="L10" s="17" t="n">
        <v>1.04</v>
      </c>
      <c r="M10" s="17" t="n">
        <v>1</v>
      </c>
      <c r="N10" s="17">
        <f>G10*H10</f>
        <v/>
      </c>
      <c r="O10" s="17">
        <f>G10*I10</f>
        <v/>
      </c>
      <c r="P10" s="17">
        <f>G10*J10</f>
        <v/>
      </c>
      <c r="Q10" s="17">
        <f>G10*K10</f>
        <v/>
      </c>
      <c r="R10" s="17">
        <f>G10*L10</f>
        <v/>
      </c>
      <c r="S10" s="17">
        <f>G10*M10</f>
        <v/>
      </c>
    </row>
    <row r="11">
      <c r="A11" s="5" t="inlineStr">
        <is>
          <t>Japan</t>
        </is>
      </c>
      <c r="B11" s="5" t="inlineStr">
        <is>
          <t>JPN</t>
        </is>
      </c>
      <c r="C11" s="5" t="inlineStr">
        <is>
          <t>Advanced Asia</t>
        </is>
      </c>
      <c r="D11" s="5" t="inlineStr">
        <is>
          <t>BI V.31 proxy</t>
        </is>
      </c>
      <c r="E11" s="5" t="inlineStr">
        <is>
          <t>Bank Indonesia SEKI Table V.31</t>
        </is>
      </c>
      <c r="F11" s="5" t="inlineStr">
        <is>
          <t>High-income placement and skills corridor</t>
        </is>
      </c>
      <c r="G11" s="17" t="n">
        <v>12.0036010803241</v>
      </c>
      <c r="H11" s="17" t="n">
        <v>0.88</v>
      </c>
      <c r="I11" s="17" t="n">
        <v>0.9</v>
      </c>
      <c r="J11" s="17" t="n">
        <v>0.98</v>
      </c>
      <c r="K11" s="17" t="n">
        <v>1.02</v>
      </c>
      <c r="L11" s="17" t="n">
        <v>1.04</v>
      </c>
      <c r="M11" s="17" t="n">
        <v>1</v>
      </c>
      <c r="N11" s="17">
        <f>G11*H11</f>
        <v/>
      </c>
      <c r="O11" s="17">
        <f>G11*I11</f>
        <v/>
      </c>
      <c r="P11" s="17">
        <f>G11*J11</f>
        <v/>
      </c>
      <c r="Q11" s="17">
        <f>G11*K11</f>
        <v/>
      </c>
      <c r="R11" s="17">
        <f>G11*L11</f>
        <v/>
      </c>
      <c r="S11" s="17">
        <f>G11*M11</f>
        <v/>
      </c>
    </row>
    <row r="12">
      <c r="A12" s="5" t="inlineStr">
        <is>
          <t>United Arab Emirates</t>
        </is>
      </c>
      <c r="B12" s="5" t="inlineStr">
        <is>
          <t>ARE</t>
        </is>
      </c>
      <c r="C12" s="5" t="inlineStr">
        <is>
          <t>Middle East Core</t>
        </is>
      </c>
      <c r="D12" s="5" t="inlineStr">
        <is>
          <t>BI V.31 proxy</t>
        </is>
      </c>
      <c r="E12" s="5" t="inlineStr">
        <is>
          <t>Bank Indonesia SEKI Table V.31</t>
        </is>
      </c>
      <c r="F12" s="5" t="inlineStr">
        <is>
          <t>GCC corridor with exchange-house partnership relevance</t>
        </is>
      </c>
      <c r="G12" s="17" t="n">
        <v>11.00330099029709</v>
      </c>
      <c r="H12" s="17" t="n">
        <v>0.82</v>
      </c>
      <c r="I12" s="17" t="n">
        <v>0.8</v>
      </c>
      <c r="J12" s="17" t="n">
        <v>0.96</v>
      </c>
      <c r="K12" s="17" t="n">
        <v>1</v>
      </c>
      <c r="L12" s="17" t="n">
        <v>1.06</v>
      </c>
      <c r="M12" s="17" t="n">
        <v>1</v>
      </c>
      <c r="N12" s="17">
        <f>G12*H12</f>
        <v/>
      </c>
      <c r="O12" s="17">
        <f>G12*I12</f>
        <v/>
      </c>
      <c r="P12" s="17">
        <f>G12*J12</f>
        <v/>
      </c>
      <c r="Q12" s="17">
        <f>G12*K12</f>
        <v/>
      </c>
      <c r="R12" s="17">
        <f>G12*L12</f>
        <v/>
      </c>
      <c r="S12" s="17">
        <f>G12*M12</f>
        <v/>
      </c>
    </row>
    <row r="13">
      <c r="A13" s="5" t="inlineStr">
        <is>
          <t>Jordan</t>
        </is>
      </c>
      <c r="B13" s="5" t="inlineStr">
        <is>
          <t>JOR</t>
        </is>
      </c>
      <c r="C13" s="5" t="inlineStr">
        <is>
          <t>Middle East Adjacent</t>
        </is>
      </c>
      <c r="D13" s="5" t="inlineStr">
        <is>
          <t>BI V.31 proxy</t>
        </is>
      </c>
      <c r="E13" s="5" t="inlineStr">
        <is>
          <t>Bank Indonesia SEKI Table V.31</t>
        </is>
      </c>
      <c r="F13" s="5" t="inlineStr">
        <is>
          <t>Middle East worker corridor</t>
        </is>
      </c>
      <c r="G13" s="17" t="n">
        <v>14.00420126037812</v>
      </c>
      <c r="H13" s="17" t="n">
        <v>0.82</v>
      </c>
      <c r="I13" s="17" t="n">
        <v>0.8</v>
      </c>
      <c r="J13" s="17" t="n">
        <v>0.96</v>
      </c>
      <c r="K13" s="17" t="n">
        <v>1</v>
      </c>
      <c r="L13" s="17" t="n">
        <v>1.06</v>
      </c>
      <c r="M13" s="17" t="n">
        <v>1</v>
      </c>
      <c r="N13" s="17">
        <f>G13*H13</f>
        <v/>
      </c>
      <c r="O13" s="17">
        <f>G13*I13</f>
        <v/>
      </c>
      <c r="P13" s="17">
        <f>G13*J13</f>
        <v/>
      </c>
      <c r="Q13" s="17">
        <f>G13*K13</f>
        <v/>
      </c>
      <c r="R13" s="17">
        <f>G13*L13</f>
        <v/>
      </c>
      <c r="S13" s="17">
        <f>G13*M13</f>
        <v/>
      </c>
    </row>
    <row r="14">
      <c r="A14" s="5" t="inlineStr">
        <is>
          <t>Kuwait</t>
        </is>
      </c>
      <c r="B14" s="5" t="inlineStr">
        <is>
          <t>KWT</t>
        </is>
      </c>
      <c r="C14" s="5" t="inlineStr">
        <is>
          <t>Middle East Core</t>
        </is>
      </c>
      <c r="D14" s="5" t="inlineStr">
        <is>
          <t>BI V.31 proxy</t>
        </is>
      </c>
      <c r="E14" s="5" t="inlineStr">
        <is>
          <t>Bank Indonesia SEKI Table V.31</t>
        </is>
      </c>
      <c r="F14" s="5" t="inlineStr">
        <is>
          <t>Small GCC corridor</t>
        </is>
      </c>
      <c r="G14" s="17" t="n">
        <v>4.001200360108034</v>
      </c>
      <c r="H14" s="17" t="n">
        <v>0.82</v>
      </c>
      <c r="I14" s="17" t="n">
        <v>0.8</v>
      </c>
      <c r="J14" s="17" t="n">
        <v>0.96</v>
      </c>
      <c r="K14" s="17" t="n">
        <v>1</v>
      </c>
      <c r="L14" s="17" t="n">
        <v>1.06</v>
      </c>
      <c r="M14" s="17" t="n">
        <v>1</v>
      </c>
      <c r="N14" s="17">
        <f>G14*H14</f>
        <v/>
      </c>
      <c r="O14" s="17">
        <f>G14*I14</f>
        <v/>
      </c>
      <c r="P14" s="17">
        <f>G14*J14</f>
        <v/>
      </c>
      <c r="Q14" s="17">
        <f>G14*K14</f>
        <v/>
      </c>
      <c r="R14" s="17">
        <f>G14*L14</f>
        <v/>
      </c>
      <c r="S14" s="17">
        <f>G14*M14</f>
        <v/>
      </c>
    </row>
    <row r="15">
      <c r="A15" s="5" t="inlineStr">
        <is>
          <t>Qatar</t>
        </is>
      </c>
      <c r="B15" s="5" t="inlineStr">
        <is>
          <t>QAT</t>
        </is>
      </c>
      <c r="C15" s="5" t="inlineStr">
        <is>
          <t>Middle East Core</t>
        </is>
      </c>
      <c r="D15" s="5" t="inlineStr">
        <is>
          <t>BI V.31 proxy</t>
        </is>
      </c>
      <c r="E15" s="5" t="inlineStr">
        <is>
          <t>Bank Indonesia SEKI Table V.31</t>
        </is>
      </c>
      <c r="F15" s="5" t="inlineStr">
        <is>
          <t>Small GCC corridor</t>
        </is>
      </c>
      <c r="G15" s="17" t="n">
        <v>1.000300090027008</v>
      </c>
      <c r="H15" s="17" t="n">
        <v>0.82</v>
      </c>
      <c r="I15" s="17" t="n">
        <v>0.8</v>
      </c>
      <c r="J15" s="17" t="n">
        <v>0.96</v>
      </c>
      <c r="K15" s="17" t="n">
        <v>1</v>
      </c>
      <c r="L15" s="17" t="n">
        <v>1.06</v>
      </c>
      <c r="M15" s="17" t="n">
        <v>1</v>
      </c>
      <c r="N15" s="17">
        <f>G15*H15</f>
        <v/>
      </c>
      <c r="O15" s="17">
        <f>G15*I15</f>
        <v/>
      </c>
      <c r="P15" s="17">
        <f>G15*J15</f>
        <v/>
      </c>
      <c r="Q15" s="17">
        <f>G15*K15</f>
        <v/>
      </c>
      <c r="R15" s="17">
        <f>G15*L15</f>
        <v/>
      </c>
      <c r="S15" s="17">
        <f>G15*M15</f>
        <v/>
      </c>
    </row>
    <row r="16">
      <c r="A16" s="5" t="inlineStr">
        <is>
          <t>Oman</t>
        </is>
      </c>
      <c r="B16" s="5" t="inlineStr">
        <is>
          <t>OMN</t>
        </is>
      </c>
      <c r="C16" s="5" t="inlineStr">
        <is>
          <t>Middle East Core</t>
        </is>
      </c>
      <c r="D16" s="5" t="inlineStr">
        <is>
          <t>BI V.31 proxy</t>
        </is>
      </c>
      <c r="E16" s="5" t="inlineStr">
        <is>
          <t>Bank Indonesia SEKI Table V.31</t>
        </is>
      </c>
      <c r="F16" s="5" t="inlineStr">
        <is>
          <t>Small GCC corridor</t>
        </is>
      </c>
      <c r="G16" s="17" t="n">
        <v>1.000300090027008</v>
      </c>
      <c r="H16" s="17" t="n">
        <v>0.82</v>
      </c>
      <c r="I16" s="17" t="n">
        <v>0.8</v>
      </c>
      <c r="J16" s="17" t="n">
        <v>0.96</v>
      </c>
      <c r="K16" s="17" t="n">
        <v>1</v>
      </c>
      <c r="L16" s="17" t="n">
        <v>1.06</v>
      </c>
      <c r="M16" s="17" t="n">
        <v>1</v>
      </c>
      <c r="N16" s="17">
        <f>G16*H16</f>
        <v/>
      </c>
      <c r="O16" s="17">
        <f>G16*I16</f>
        <v/>
      </c>
      <c r="P16" s="17">
        <f>G16*J16</f>
        <v/>
      </c>
      <c r="Q16" s="17">
        <f>G16*K16</f>
        <v/>
      </c>
      <c r="R16" s="17">
        <f>G16*L16</f>
        <v/>
      </c>
      <c r="S16" s="17">
        <f>G16*M16</f>
        <v/>
      </c>
    </row>
    <row r="17">
      <c r="A17" s="5" t="inlineStr">
        <is>
          <t>Brunei Darussalam</t>
        </is>
      </c>
      <c r="B17" s="5" t="inlineStr">
        <is>
          <t>BRN</t>
        </is>
      </c>
      <c r="C17" s="5" t="inlineStr">
        <is>
          <t>ASEAN Adjacent</t>
        </is>
      </c>
      <c r="D17" s="5" t="inlineStr">
        <is>
          <t>BI V.31 proxy</t>
        </is>
      </c>
      <c r="E17" s="5" t="inlineStr">
        <is>
          <t>Bank Indonesia SEKI Table V.31</t>
        </is>
      </c>
      <c r="F17" s="5" t="inlineStr">
        <is>
          <t>Small ASEAN worker corridor</t>
        </is>
      </c>
      <c r="G17" s="17" t="n">
        <v>2.500750225067521</v>
      </c>
      <c r="H17" s="17" t="n">
        <v>0.86</v>
      </c>
      <c r="I17" s="17" t="n">
        <v>0.84</v>
      </c>
      <c r="J17" s="17" t="n">
        <v>1.02</v>
      </c>
      <c r="K17" s="17" t="n">
        <v>1.04</v>
      </c>
      <c r="L17" s="17" t="n">
        <v>1.05</v>
      </c>
      <c r="M17" s="17" t="n">
        <v>1</v>
      </c>
      <c r="N17" s="17">
        <f>G17*H17</f>
        <v/>
      </c>
      <c r="O17" s="17">
        <f>G17*I17</f>
        <v/>
      </c>
      <c r="P17" s="17">
        <f>G17*J17</f>
        <v/>
      </c>
      <c r="Q17" s="17">
        <f>G17*K17</f>
        <v/>
      </c>
      <c r="R17" s="17">
        <f>G17*L17</f>
        <v/>
      </c>
      <c r="S17" s="17">
        <f>G17*M17</f>
        <v/>
      </c>
    </row>
    <row r="18">
      <c r="A18" s="5" t="inlineStr">
        <is>
          <t>Italy</t>
        </is>
      </c>
      <c r="B18" s="5" t="inlineStr">
        <is>
          <t>ITA</t>
        </is>
      </c>
      <c r="C18" s="5" t="inlineStr">
        <is>
          <t>Europe / OECD</t>
        </is>
      </c>
      <c r="D18" s="5" t="inlineStr">
        <is>
          <t>BI V.31 proxy</t>
        </is>
      </c>
      <c r="E18" s="5" t="inlineStr">
        <is>
          <t>Bank Indonesia SEKI Table V.31</t>
        </is>
      </c>
      <c r="F18" s="5" t="inlineStr">
        <is>
          <t>Small European corridor</t>
        </is>
      </c>
      <c r="G18" s="17" t="n">
        <v>3.000900270081025</v>
      </c>
      <c r="H18" s="17" t="n">
        <v>0.9</v>
      </c>
      <c r="I18" s="17" t="n">
        <v>0.92</v>
      </c>
      <c r="J18" s="17" t="n">
        <v>0.98</v>
      </c>
      <c r="K18" s="17" t="n">
        <v>1.02</v>
      </c>
      <c r="L18" s="17" t="n">
        <v>1.03</v>
      </c>
      <c r="M18" s="17" t="n">
        <v>1</v>
      </c>
      <c r="N18" s="17">
        <f>G18*H18</f>
        <v/>
      </c>
      <c r="O18" s="17">
        <f>G18*I18</f>
        <v/>
      </c>
      <c r="P18" s="17">
        <f>G18*J18</f>
        <v/>
      </c>
      <c r="Q18" s="17">
        <f>G18*K18</f>
        <v/>
      </c>
      <c r="R18" s="17">
        <f>G18*L18</f>
        <v/>
      </c>
      <c r="S18" s="17">
        <f>G18*M18</f>
        <v/>
      </c>
    </row>
    <row r="19">
      <c r="A19" s="5" t="inlineStr">
        <is>
          <t>United Kingdom</t>
        </is>
      </c>
      <c r="B19" s="5" t="inlineStr">
        <is>
          <t>GBR</t>
        </is>
      </c>
      <c r="C19" s="5" t="inlineStr">
        <is>
          <t>Europe / OECD</t>
        </is>
      </c>
      <c r="D19" s="5" t="inlineStr">
        <is>
          <t>BI V.31 proxy</t>
        </is>
      </c>
      <c r="E19" s="5" t="inlineStr">
        <is>
          <t>Bank Indonesia SEKI Table V.31</t>
        </is>
      </c>
      <c r="F19" s="5" t="inlineStr">
        <is>
          <t>Small European corridor</t>
        </is>
      </c>
      <c r="G19" s="17" t="n">
        <v>1.700510153045914</v>
      </c>
      <c r="H19" s="17" t="n">
        <v>0.9</v>
      </c>
      <c r="I19" s="17" t="n">
        <v>0.92</v>
      </c>
      <c r="J19" s="17" t="n">
        <v>0.98</v>
      </c>
      <c r="K19" s="17" t="n">
        <v>1.02</v>
      </c>
      <c r="L19" s="17" t="n">
        <v>1.03</v>
      </c>
      <c r="M19" s="17" t="n">
        <v>1</v>
      </c>
      <c r="N19" s="17">
        <f>G19*H19</f>
        <v/>
      </c>
      <c r="O19" s="17">
        <f>G19*I19</f>
        <v/>
      </c>
      <c r="P19" s="17">
        <f>G19*J19</f>
        <v/>
      </c>
      <c r="Q19" s="17">
        <f>G19*K19</f>
        <v/>
      </c>
      <c r="R19" s="17">
        <f>G19*L19</f>
        <v/>
      </c>
      <c r="S19" s="17">
        <f>G19*M19</f>
        <v/>
      </c>
    </row>
    <row r="20">
      <c r="A20" s="5" t="inlineStr">
        <is>
          <t>Germany</t>
        </is>
      </c>
      <c r="B20" s="5" t="inlineStr">
        <is>
          <t>DEU</t>
        </is>
      </c>
      <c r="C20" s="5" t="inlineStr">
        <is>
          <t>Europe / OECD</t>
        </is>
      </c>
      <c r="D20" s="5" t="inlineStr">
        <is>
          <t>BI V.31 proxy</t>
        </is>
      </c>
      <c r="E20" s="5" t="inlineStr">
        <is>
          <t>Bank Indonesia SEKI Table V.31</t>
        </is>
      </c>
      <c r="F20" s="5" t="inlineStr">
        <is>
          <t>Small European corridor</t>
        </is>
      </c>
      <c r="G20" s="17" t="n">
        <v>0.5001500450135042</v>
      </c>
      <c r="H20" s="17" t="n">
        <v>0.9</v>
      </c>
      <c r="I20" s="17" t="n">
        <v>0.92</v>
      </c>
      <c r="J20" s="17" t="n">
        <v>0.98</v>
      </c>
      <c r="K20" s="17" t="n">
        <v>1.02</v>
      </c>
      <c r="L20" s="17" t="n">
        <v>1.03</v>
      </c>
      <c r="M20" s="17" t="n">
        <v>1</v>
      </c>
      <c r="N20" s="17">
        <f>G20*H20</f>
        <v/>
      </c>
      <c r="O20" s="17">
        <f>G20*I20</f>
        <v/>
      </c>
      <c r="P20" s="17">
        <f>G20*J20</f>
        <v/>
      </c>
      <c r="Q20" s="17">
        <f>G20*K20</f>
        <v/>
      </c>
      <c r="R20" s="17">
        <f>G20*L20</f>
        <v/>
      </c>
      <c r="S20" s="17">
        <f>G20*M20</f>
        <v/>
      </c>
    </row>
    <row r="21">
      <c r="A21" s="5" t="inlineStr">
        <is>
          <t>Australia</t>
        </is>
      </c>
      <c r="B21" s="5" t="inlineStr">
        <is>
          <t>AUS</t>
        </is>
      </c>
      <c r="C21" s="5" t="inlineStr">
        <is>
          <t>Oceania</t>
        </is>
      </c>
      <c r="D21" s="5" t="inlineStr">
        <is>
          <t>BI V.31 proxy</t>
        </is>
      </c>
      <c r="E21" s="5" t="inlineStr">
        <is>
          <t>Bank Indonesia SEKI Table V.31</t>
        </is>
      </c>
      <c r="F21" s="5" t="inlineStr">
        <is>
          <t>Small Oceania corridor</t>
        </is>
      </c>
      <c r="G21" s="17" t="n">
        <v>0.7002100630189059</v>
      </c>
      <c r="H21" s="17" t="n">
        <v>0.9</v>
      </c>
      <c r="I21" s="17" t="n">
        <v>0.92</v>
      </c>
      <c r="J21" s="17" t="n">
        <v>0.98</v>
      </c>
      <c r="K21" s="17" t="n">
        <v>1.02</v>
      </c>
      <c r="L21" s="17" t="n">
        <v>1.03</v>
      </c>
      <c r="M21" s="17" t="n">
        <v>1</v>
      </c>
      <c r="N21" s="17">
        <f>G21*H21</f>
        <v/>
      </c>
      <c r="O21" s="17">
        <f>G21*I21</f>
        <v/>
      </c>
      <c r="P21" s="17">
        <f>G21*J21</f>
        <v/>
      </c>
      <c r="Q21" s="17">
        <f>G21*K21</f>
        <v/>
      </c>
      <c r="R21" s="17">
        <f>G21*L21</f>
        <v/>
      </c>
      <c r="S21" s="17">
        <f>G21*M21</f>
        <v/>
      </c>
    </row>
    <row r="22">
      <c r="A22" s="5" t="inlineStr">
        <is>
          <t>United States / Americas</t>
        </is>
      </c>
      <c r="B22" s="5" t="inlineStr">
        <is>
          <t>USA</t>
        </is>
      </c>
      <c r="C22" s="5" t="inlineStr">
        <is>
          <t>Americas Proxy</t>
        </is>
      </c>
      <c r="D22" s="5" t="inlineStr">
        <is>
          <t>Limited proxy</t>
        </is>
      </c>
      <c r="E22" s="5" t="inlineStr">
        <is>
          <t>Bank Indonesia SEKI Table V.31 regional Americas row; World Bank/KNOMAD methodology</t>
        </is>
      </c>
      <c r="F22" s="5" t="inlineStr">
        <is>
          <t>Small in BI worker-remittance table; high correspondent/other-transfer uncertainty</t>
        </is>
      </c>
      <c r="G22" s="17" t="n">
        <v>0.3000900270081025</v>
      </c>
      <c r="H22" s="17" t="n">
        <v>0.9</v>
      </c>
      <c r="I22" s="17" t="n">
        <v>0.92</v>
      </c>
      <c r="J22" s="17" t="n">
        <v>0.98</v>
      </c>
      <c r="K22" s="17" t="n">
        <v>1.02</v>
      </c>
      <c r="L22" s="17" t="n">
        <v>1.03</v>
      </c>
      <c r="M22" s="17" t="n">
        <v>1</v>
      </c>
      <c r="N22" s="17">
        <f>G22*H22</f>
        <v/>
      </c>
      <c r="O22" s="17">
        <f>G22*I22</f>
        <v/>
      </c>
      <c r="P22" s="17">
        <f>G22*J22</f>
        <v/>
      </c>
      <c r="Q22" s="17">
        <f>G22*K22</f>
        <v/>
      </c>
      <c r="R22" s="17">
        <f>G22*L22</f>
        <v/>
      </c>
      <c r="S22" s="17">
        <f>G22*M22</f>
        <v/>
      </c>
    </row>
    <row r="23">
      <c r="A23" s="5" t="inlineStr">
        <is>
          <t>Other ASEAN</t>
        </is>
      </c>
      <c r="B23" s="5" t="inlineStr">
        <is>
          <t>OASEAN</t>
        </is>
      </c>
      <c r="C23" s="5" t="inlineStr">
        <is>
          <t>Residual</t>
        </is>
      </c>
      <c r="D23" s="5" t="inlineStr">
        <is>
          <t>Model residual</t>
        </is>
      </c>
      <c r="E23" s="5" t="inlineStr">
        <is>
          <t>Bank Indonesia SEKI Table V.31 residual rows</t>
        </is>
      </c>
      <c r="F23" s="5" t="inlineStr">
        <is>
          <t>Residual ASEAN countries not separately modeled</t>
        </is>
      </c>
      <c r="G23" s="17" t="n">
        <v>0.8002400720216067</v>
      </c>
      <c r="H23" s="17" t="n">
        <v>0.9</v>
      </c>
      <c r="I23" s="17" t="n">
        <v>0.92</v>
      </c>
      <c r="J23" s="17" t="n">
        <v>0.98</v>
      </c>
      <c r="K23" s="17" t="n">
        <v>1.02</v>
      </c>
      <c r="L23" s="17" t="n">
        <v>1.03</v>
      </c>
      <c r="M23" s="17" t="n">
        <v>1</v>
      </c>
      <c r="N23" s="17">
        <f>G23*H23</f>
        <v/>
      </c>
      <c r="O23" s="17">
        <f>G23*I23</f>
        <v/>
      </c>
      <c r="P23" s="17">
        <f>G23*J23</f>
        <v/>
      </c>
      <c r="Q23" s="17">
        <f>G23*K23</f>
        <v/>
      </c>
      <c r="R23" s="17">
        <f>G23*L23</f>
        <v/>
      </c>
      <c r="S23" s="17">
        <f>G23*M23</f>
        <v/>
      </c>
    </row>
    <row r="24">
      <c r="A24" s="5" t="inlineStr">
        <is>
          <t>Other Middle East</t>
        </is>
      </c>
      <c r="B24" s="5" t="inlineStr">
        <is>
          <t>OME</t>
        </is>
      </c>
      <c r="C24" s="5" t="inlineStr">
        <is>
          <t>Residual</t>
        </is>
      </c>
      <c r="D24" s="5" t="inlineStr">
        <is>
          <t>Model residual</t>
        </is>
      </c>
      <c r="E24" s="5" t="inlineStr">
        <is>
          <t>Bank Indonesia SEKI Table V.31 residual rows</t>
        </is>
      </c>
      <c r="F24" s="5" t="inlineStr">
        <is>
          <t>Residual Middle East countries not separately modeled</t>
        </is>
      </c>
      <c r="G24" s="17" t="n">
        <v>0.8002400720216067</v>
      </c>
      <c r="H24" s="17" t="n">
        <v>0.9</v>
      </c>
      <c r="I24" s="17" t="n">
        <v>0.92</v>
      </c>
      <c r="J24" s="17" t="n">
        <v>0.98</v>
      </c>
      <c r="K24" s="17" t="n">
        <v>1.02</v>
      </c>
      <c r="L24" s="17" t="n">
        <v>1.03</v>
      </c>
      <c r="M24" s="17" t="n">
        <v>1</v>
      </c>
      <c r="N24" s="17">
        <f>G24*H24</f>
        <v/>
      </c>
      <c r="O24" s="17">
        <f>G24*I24</f>
        <v/>
      </c>
      <c r="P24" s="17">
        <f>G24*J24</f>
        <v/>
      </c>
      <c r="Q24" s="17">
        <f>G24*K24</f>
        <v/>
      </c>
      <c r="R24" s="17">
        <f>G24*L24</f>
        <v/>
      </c>
      <c r="S24" s="17">
        <f>G24*M24</f>
        <v/>
      </c>
    </row>
    <row r="25">
      <c r="A25" s="5" t="inlineStr">
        <is>
          <t>Other Europe</t>
        </is>
      </c>
      <c r="B25" s="5" t="inlineStr">
        <is>
          <t>OEU</t>
        </is>
      </c>
      <c r="C25" s="5" t="inlineStr">
        <is>
          <t>Residual</t>
        </is>
      </c>
      <c r="D25" s="5" t="inlineStr">
        <is>
          <t>Model residual</t>
        </is>
      </c>
      <c r="E25" s="5" t="inlineStr">
        <is>
          <t>Bank Indonesia SEKI Table V.31 residual rows</t>
        </is>
      </c>
      <c r="F25" s="5" t="inlineStr">
        <is>
          <t>Residual Europe countries not separately modeled</t>
        </is>
      </c>
      <c r="G25" s="17" t="n">
        <v>3.501050315094529</v>
      </c>
      <c r="H25" s="17" t="n">
        <v>0.9</v>
      </c>
      <c r="I25" s="17" t="n">
        <v>0.92</v>
      </c>
      <c r="J25" s="17" t="n">
        <v>0.98</v>
      </c>
      <c r="K25" s="17" t="n">
        <v>1.02</v>
      </c>
      <c r="L25" s="17" t="n">
        <v>1.03</v>
      </c>
      <c r="M25" s="17" t="n">
        <v>1</v>
      </c>
      <c r="N25" s="17">
        <f>G25*H25</f>
        <v/>
      </c>
      <c r="O25" s="17">
        <f>G25*I25</f>
        <v/>
      </c>
      <c r="P25" s="17">
        <f>G25*J25</f>
        <v/>
      </c>
      <c r="Q25" s="17">
        <f>G25*K25</f>
        <v/>
      </c>
      <c r="R25" s="17">
        <f>G25*L25</f>
        <v/>
      </c>
      <c r="S25" s="17">
        <f>G25*M25</f>
        <v/>
      </c>
    </row>
    <row r="26">
      <c r="A26" s="5" t="inlineStr">
        <is>
          <t>Rest of World</t>
        </is>
      </c>
      <c r="B26" s="5" t="inlineStr">
        <is>
          <t>ROW</t>
        </is>
      </c>
      <c r="C26" s="5" t="inlineStr">
        <is>
          <t>Residual Long Tail</t>
        </is>
      </c>
      <c r="D26" s="5" t="inlineStr">
        <is>
          <t>Model residual</t>
        </is>
      </c>
      <c r="E26" s="5" t="inlineStr">
        <is>
          <t>World Bank/KNOMAD methodology + residual balancing</t>
        </is>
      </c>
      <c r="F26" s="5" t="inlineStr">
        <is>
          <t>Long-tail countries and unexplained gap between worker-remittance allocation and WDI personal remittance total</t>
        </is>
      </c>
      <c r="G26" s="17" t="n">
        <v>14.90447134140243</v>
      </c>
      <c r="H26" s="17" t="n">
        <v>0.9</v>
      </c>
      <c r="I26" s="17" t="n">
        <v>0.92</v>
      </c>
      <c r="J26" s="17" t="n">
        <v>0.98</v>
      </c>
      <c r="K26" s="17" t="n">
        <v>1.02</v>
      </c>
      <c r="L26" s="17" t="n">
        <v>1.03</v>
      </c>
      <c r="M26" s="17" t="n">
        <v>1</v>
      </c>
      <c r="N26" s="17">
        <f>G26*H26</f>
        <v/>
      </c>
      <c r="O26" s="17">
        <f>G26*I26</f>
        <v/>
      </c>
      <c r="P26" s="17">
        <f>G26*J26</f>
        <v/>
      </c>
      <c r="Q26" s="17">
        <f>G26*K26</f>
        <v/>
      </c>
      <c r="R26" s="17">
        <f>G26*L26</f>
        <v/>
      </c>
      <c r="S26" s="17">
        <f>G26*M26</f>
        <v/>
      </c>
    </row>
    <row r="27">
      <c r="A27" s="5" t="inlineStr">
        <is>
          <t>Total Evidence Weight</t>
        </is>
      </c>
      <c r="B27" s="5" t="inlineStr">
        <is>
          <t>ALL</t>
        </is>
      </c>
      <c r="F27" s="5" t="inlineStr">
        <is>
          <t>Annual weighted score denominator</t>
        </is>
      </c>
      <c r="G27" s="17">
        <f>SUM(G5:G26)</f>
        <v/>
      </c>
      <c r="H27" s="18" t="n"/>
      <c r="I27" s="18" t="n"/>
      <c r="J27" s="18" t="n"/>
      <c r="K27" s="18" t="n"/>
      <c r="L27" s="18" t="n"/>
      <c r="M27" s="18" t="n"/>
      <c r="N27" s="17">
        <f>SUM(N5:N26)</f>
        <v/>
      </c>
      <c r="O27" s="17">
        <f>SUM(O5:O26)</f>
        <v/>
      </c>
      <c r="P27" s="17">
        <f>SUM(P5:P26)</f>
        <v/>
      </c>
      <c r="Q27" s="17">
        <f>SUM(Q5:Q26)</f>
        <v/>
      </c>
      <c r="R27" s="17">
        <f>SUM(R5:R26)</f>
        <v/>
      </c>
      <c r="S27" s="17">
        <f>SUM(S5:S26)</f>
        <v/>
      </c>
    </row>
  </sheetData>
  <mergeCells count="2">
    <mergeCell ref="A2:S2"/>
    <mergeCell ref="A1:S1"/>
  </mergeCells>
  <pageMargins left="0.75" right="0.75" top="1" bottom="1" header="0.5" footer="0.5"/>
  <pageSetup scale="100"/>
</worksheet>
</file>

<file path=xl/worksheets/sheet7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S27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11" customWidth="1" min="2" max="2"/>
    <col width="38" customWidth="1" min="3" max="3"/>
    <col width="30" customWidth="1" min="4" max="4"/>
    <col width="38" customWidth="1" min="5" max="5"/>
    <col width="30" customWidth="1" min="6" max="6"/>
    <col width="38" customWidth="1" min="7" max="7"/>
    <col width="30" customWidth="1" min="8" max="8"/>
    <col width="38" customWidth="1" min="9" max="9"/>
    <col width="30" customWidth="1" min="10" max="10"/>
    <col width="38" customWidth="1" min="11" max="11"/>
    <col width="30" customWidth="1" min="12" max="12"/>
    <col width="38" customWidth="1" min="13" max="13"/>
    <col width="30" customWidth="1" min="14" max="14"/>
    <col width="17" customWidth="1" min="15" max="15"/>
    <col width="38" customWidth="1" min="16" max="16"/>
    <col width="22" customWidth="1" min="17" max="17"/>
    <col width="38" customWidth="1" min="18" max="18"/>
    <col width="38" customWidth="1" min="19" max="19"/>
  </cols>
  <sheetData>
    <row r="1" ht="24" customHeight="1">
      <c r="A1" s="1" t="inlineStr">
        <is>
          <t>Indonesia Reconciled Country Flows - 2020 to 2025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</row>
    <row r="2" ht="34" customHeight="1">
      <c r="A2" s="3" t="inlineStr">
        <is>
          <t>Transforms Corridor_Evidence weighted scores into source-country shares and values reconciled to Indonesia_Total_YOY annual totals.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</row>
    <row r="3"/>
    <row r="4">
      <c r="A4" s="4" t="inlineStr">
        <is>
          <t>Source Country</t>
        </is>
      </c>
      <c r="B4" s="4" t="inlineStr">
        <is>
          <t>ISO3</t>
        </is>
      </c>
      <c r="C4" s="4" t="inlineStr">
        <is>
          <t>2020 Share</t>
        </is>
      </c>
      <c r="D4" s="4" t="inlineStr">
        <is>
          <t>2020 Value (US$)</t>
        </is>
      </c>
      <c r="E4" s="4" t="inlineStr">
        <is>
          <t>2021 Share</t>
        </is>
      </c>
      <c r="F4" s="4" t="inlineStr">
        <is>
          <t>2021 Value (US$)</t>
        </is>
      </c>
      <c r="G4" s="4" t="inlineStr">
        <is>
          <t>2022 Share</t>
        </is>
      </c>
      <c r="H4" s="4" t="inlineStr">
        <is>
          <t>2022 Value (US$)</t>
        </is>
      </c>
      <c r="I4" s="4" t="inlineStr">
        <is>
          <t>2023 Share</t>
        </is>
      </c>
      <c r="J4" s="4" t="inlineStr">
        <is>
          <t>2023 Value (US$)</t>
        </is>
      </c>
      <c r="K4" s="4" t="inlineStr">
        <is>
          <t>2024 Share</t>
        </is>
      </c>
      <c r="L4" s="4" t="inlineStr">
        <is>
          <t>2024 Value (US$)</t>
        </is>
      </c>
      <c r="M4" s="4" t="inlineStr">
        <is>
          <t>2025 Share</t>
        </is>
      </c>
      <c r="N4" s="4" t="inlineStr">
        <is>
          <t>2025 Value (US$)</t>
        </is>
      </c>
      <c r="O4" s="4" t="inlineStr">
        <is>
          <t>Confidence Tier</t>
        </is>
      </c>
      <c r="P4" s="4" t="inlineStr">
        <is>
          <t>Evidence Basis</t>
        </is>
      </c>
      <c r="Q4" s="4" t="inlineStr">
        <is>
          <t>Region Group</t>
        </is>
      </c>
      <c r="R4" s="4" t="inlineStr">
        <is>
          <t>Investor Use</t>
        </is>
      </c>
      <c r="S4" s="4" t="inlineStr">
        <is>
          <t>Limitation</t>
        </is>
      </c>
    </row>
    <row r="5">
      <c r="A5" s="5" t="inlineStr">
        <is>
          <t>Malaysia</t>
        </is>
      </c>
      <c r="B5" s="5" t="inlineStr">
        <is>
          <t>MYS</t>
        </is>
      </c>
      <c r="C5" s="8">
        <f>Corridor_Evidence!N5/Corridor_Evidence!N$27</f>
        <v/>
      </c>
      <c r="D5" s="6">
        <f>C5*Indonesia_Total_YOY!O$5</f>
        <v/>
      </c>
      <c r="E5" s="8">
        <f>Corridor_Evidence!O5/Corridor_Evidence!O$27</f>
        <v/>
      </c>
      <c r="F5" s="6">
        <f>E5*Indonesia_Total_YOY!P$5</f>
        <v/>
      </c>
      <c r="G5" s="8">
        <f>Corridor_Evidence!P5/Corridor_Evidence!P$27</f>
        <v/>
      </c>
      <c r="H5" s="6">
        <f>G5*Indonesia_Total_YOY!Q$5</f>
        <v/>
      </c>
      <c r="I5" s="8">
        <f>Corridor_Evidence!Q5/Corridor_Evidence!Q$27</f>
        <v/>
      </c>
      <c r="J5" s="6">
        <f>I5*Indonesia_Total_YOY!R$5</f>
        <v/>
      </c>
      <c r="K5" s="8">
        <f>Corridor_Evidence!R5/Corridor_Evidence!R$27</f>
        <v/>
      </c>
      <c r="L5" s="6">
        <f>K5*Indonesia_Total_YOY!S$5</f>
        <v/>
      </c>
      <c r="M5" s="8">
        <f>Corridor_Evidence!S5/Corridor_Evidence!S$27</f>
        <v/>
      </c>
      <c r="N5" s="6">
        <f>M5*Indonesia_Total_YOY!T$5</f>
        <v/>
      </c>
      <c r="O5" s="5" t="inlineStr">
        <is>
          <t>A</t>
        </is>
      </c>
      <c r="P5" s="5" t="inlineStr">
        <is>
          <t>Bank Indonesia SEKI Table V.31; BNI 2025 main-source narrative</t>
        </is>
      </c>
      <c r="Q5" s="5" t="inlineStr">
        <is>
          <t>ASEAN Core</t>
        </is>
      </c>
      <c r="R5" s="5" t="inlineStr">
        <is>
          <t>Corridor sizing / investor targeting</t>
        </is>
      </c>
      <c r="S5" s="5" t="inlineStr">
        <is>
          <t>Host-country worker-remittance proxy reconciled to personal-remittance TAM.</t>
        </is>
      </c>
    </row>
    <row r="6">
      <c r="A6" s="5" t="inlineStr">
        <is>
          <t>Saudi Arabia</t>
        </is>
      </c>
      <c r="B6" s="5" t="inlineStr">
        <is>
          <t>SAU</t>
        </is>
      </c>
      <c r="C6" s="8">
        <f>Corridor_Evidence!N6/Corridor_Evidence!N$27</f>
        <v/>
      </c>
      <c r="D6" s="6">
        <f>C6*Indonesia_Total_YOY!O$5</f>
        <v/>
      </c>
      <c r="E6" s="8">
        <f>Corridor_Evidence!O6/Corridor_Evidence!O$27</f>
        <v/>
      </c>
      <c r="F6" s="6">
        <f>E6*Indonesia_Total_YOY!P$5</f>
        <v/>
      </c>
      <c r="G6" s="8">
        <f>Corridor_Evidence!P6/Corridor_Evidence!P$27</f>
        <v/>
      </c>
      <c r="H6" s="6">
        <f>G6*Indonesia_Total_YOY!Q$5</f>
        <v/>
      </c>
      <c r="I6" s="8">
        <f>Corridor_Evidence!Q6/Corridor_Evidence!Q$27</f>
        <v/>
      </c>
      <c r="J6" s="6">
        <f>I6*Indonesia_Total_YOY!R$5</f>
        <v/>
      </c>
      <c r="K6" s="8">
        <f>Corridor_Evidence!R6/Corridor_Evidence!R$27</f>
        <v/>
      </c>
      <c r="L6" s="6">
        <f>K6*Indonesia_Total_YOY!S$5</f>
        <v/>
      </c>
      <c r="M6" s="8">
        <f>Corridor_Evidence!S6/Corridor_Evidence!S$27</f>
        <v/>
      </c>
      <c r="N6" s="6">
        <f>M6*Indonesia_Total_YOY!T$5</f>
        <v/>
      </c>
      <c r="O6" s="5" t="inlineStr">
        <is>
          <t>A</t>
        </is>
      </c>
      <c r="P6" s="5" t="inlineStr">
        <is>
          <t>Bank Indonesia SEKI Table V.31; BNI 2025 main-source narrative</t>
        </is>
      </c>
      <c r="Q6" s="5" t="inlineStr">
        <is>
          <t>Middle East Core</t>
        </is>
      </c>
      <c r="R6" s="5" t="inlineStr">
        <is>
          <t>Corridor sizing / investor targeting</t>
        </is>
      </c>
      <c r="S6" s="5" t="inlineStr">
        <is>
          <t>Host-country worker-remittance proxy reconciled to personal-remittance TAM.</t>
        </is>
      </c>
    </row>
    <row r="7">
      <c r="A7" s="5" t="inlineStr">
        <is>
          <t>Taiwan, Province of China</t>
        </is>
      </c>
      <c r="B7" s="5" t="inlineStr">
        <is>
          <t>TWN</t>
        </is>
      </c>
      <c r="C7" s="8">
        <f>Corridor_Evidence!N7/Corridor_Evidence!N$27</f>
        <v/>
      </c>
      <c r="D7" s="6">
        <f>C7*Indonesia_Total_YOY!O$5</f>
        <v/>
      </c>
      <c r="E7" s="8">
        <f>Corridor_Evidence!O7/Corridor_Evidence!O$27</f>
        <v/>
      </c>
      <c r="F7" s="6">
        <f>E7*Indonesia_Total_YOY!P$5</f>
        <v/>
      </c>
      <c r="G7" s="8">
        <f>Corridor_Evidence!P7/Corridor_Evidence!P$27</f>
        <v/>
      </c>
      <c r="H7" s="6">
        <f>G7*Indonesia_Total_YOY!Q$5</f>
        <v/>
      </c>
      <c r="I7" s="8">
        <f>Corridor_Evidence!Q7/Corridor_Evidence!Q$27</f>
        <v/>
      </c>
      <c r="J7" s="6">
        <f>I7*Indonesia_Total_YOY!R$5</f>
        <v/>
      </c>
      <c r="K7" s="8">
        <f>Corridor_Evidence!R7/Corridor_Evidence!R$27</f>
        <v/>
      </c>
      <c r="L7" s="6">
        <f>K7*Indonesia_Total_YOY!S$5</f>
        <v/>
      </c>
      <c r="M7" s="8">
        <f>Corridor_Evidence!S7/Corridor_Evidence!S$27</f>
        <v/>
      </c>
      <c r="N7" s="6">
        <f>M7*Indonesia_Total_YOY!T$5</f>
        <v/>
      </c>
      <c r="O7" s="5" t="inlineStr">
        <is>
          <t>A</t>
        </is>
      </c>
      <c r="P7" s="5" t="inlineStr">
        <is>
          <t>Bank Indonesia SEKI Table V.31; BNI 2025 main-source narrative</t>
        </is>
      </c>
      <c r="Q7" s="5" t="inlineStr">
        <is>
          <t>Advanced Asia</t>
        </is>
      </c>
      <c r="R7" s="5" t="inlineStr">
        <is>
          <t>Corridor sizing / investor targeting</t>
        </is>
      </c>
      <c r="S7" s="5" t="inlineStr">
        <is>
          <t>Host-country worker-remittance proxy reconciled to personal-remittance TAM.</t>
        </is>
      </c>
    </row>
    <row r="8">
      <c r="A8" s="5" t="inlineStr">
        <is>
          <t>Hong Kong SAR</t>
        </is>
      </c>
      <c r="B8" s="5" t="inlineStr">
        <is>
          <t>HKG</t>
        </is>
      </c>
      <c r="C8" s="8">
        <f>Corridor_Evidence!N8/Corridor_Evidence!N$27</f>
        <v/>
      </c>
      <c r="D8" s="6">
        <f>C8*Indonesia_Total_YOY!O$5</f>
        <v/>
      </c>
      <c r="E8" s="8">
        <f>Corridor_Evidence!O8/Corridor_Evidence!O$27</f>
        <v/>
      </c>
      <c r="F8" s="6">
        <f>E8*Indonesia_Total_YOY!P$5</f>
        <v/>
      </c>
      <c r="G8" s="8">
        <f>Corridor_Evidence!P8/Corridor_Evidence!P$27</f>
        <v/>
      </c>
      <c r="H8" s="6">
        <f>G8*Indonesia_Total_YOY!Q$5</f>
        <v/>
      </c>
      <c r="I8" s="8">
        <f>Corridor_Evidence!Q8/Corridor_Evidence!Q$27</f>
        <v/>
      </c>
      <c r="J8" s="6">
        <f>I8*Indonesia_Total_YOY!R$5</f>
        <v/>
      </c>
      <c r="K8" s="8">
        <f>Corridor_Evidence!R8/Corridor_Evidence!R$27</f>
        <v/>
      </c>
      <c r="L8" s="6">
        <f>K8*Indonesia_Total_YOY!S$5</f>
        <v/>
      </c>
      <c r="M8" s="8">
        <f>Corridor_Evidence!S8/Corridor_Evidence!S$27</f>
        <v/>
      </c>
      <c r="N8" s="6">
        <f>M8*Indonesia_Total_YOY!T$5</f>
        <v/>
      </c>
      <c r="O8" s="5" t="inlineStr">
        <is>
          <t>A</t>
        </is>
      </c>
      <c r="P8" s="5" t="inlineStr">
        <is>
          <t>Bank Indonesia SEKI Table V.31; BNI 2025 main-source narrative</t>
        </is>
      </c>
      <c r="Q8" s="5" t="inlineStr">
        <is>
          <t>Advanced Asia</t>
        </is>
      </c>
      <c r="R8" s="5" t="inlineStr">
        <is>
          <t>Corridor sizing / investor targeting</t>
        </is>
      </c>
      <c r="S8" s="5" t="inlineStr">
        <is>
          <t>Host-country worker-remittance proxy reconciled to personal-remittance TAM.</t>
        </is>
      </c>
    </row>
    <row r="9">
      <c r="A9" s="5" t="inlineStr">
        <is>
          <t>Singapore</t>
        </is>
      </c>
      <c r="B9" s="5" t="inlineStr">
        <is>
          <t>SGP</t>
        </is>
      </c>
      <c r="C9" s="8">
        <f>Corridor_Evidence!N9/Corridor_Evidence!N$27</f>
        <v/>
      </c>
      <c r="D9" s="6">
        <f>C9*Indonesia_Total_YOY!O$5</f>
        <v/>
      </c>
      <c r="E9" s="8">
        <f>Corridor_Evidence!O9/Corridor_Evidence!O$27</f>
        <v/>
      </c>
      <c r="F9" s="6">
        <f>E9*Indonesia_Total_YOY!P$5</f>
        <v/>
      </c>
      <c r="G9" s="8">
        <f>Corridor_Evidence!P9/Corridor_Evidence!P$27</f>
        <v/>
      </c>
      <c r="H9" s="6">
        <f>G9*Indonesia_Total_YOY!Q$5</f>
        <v/>
      </c>
      <c r="I9" s="8">
        <f>Corridor_Evidence!Q9/Corridor_Evidence!Q$27</f>
        <v/>
      </c>
      <c r="J9" s="6">
        <f>I9*Indonesia_Total_YOY!R$5</f>
        <v/>
      </c>
      <c r="K9" s="8">
        <f>Corridor_Evidence!R9/Corridor_Evidence!R$27</f>
        <v/>
      </c>
      <c r="L9" s="6">
        <f>K9*Indonesia_Total_YOY!S$5</f>
        <v/>
      </c>
      <c r="M9" s="8">
        <f>Corridor_Evidence!S9/Corridor_Evidence!S$27</f>
        <v/>
      </c>
      <c r="N9" s="6">
        <f>M9*Indonesia_Total_YOY!T$5</f>
        <v/>
      </c>
      <c r="O9" s="5" t="inlineStr">
        <is>
          <t>B</t>
        </is>
      </c>
      <c r="P9" s="5" t="inlineStr">
        <is>
          <t>Bank Indonesia SEKI Table V.31</t>
        </is>
      </c>
      <c r="Q9" s="5" t="inlineStr">
        <is>
          <t>ASEAN Core</t>
        </is>
      </c>
      <c r="R9" s="5" t="inlineStr">
        <is>
          <t>Corridor sizing / investor targeting</t>
        </is>
      </c>
      <c r="S9" s="5" t="inlineStr">
        <is>
          <t>Host-country worker-remittance proxy reconciled to personal-remittance TAM.</t>
        </is>
      </c>
    </row>
    <row r="10">
      <c r="A10" s="5" t="inlineStr">
        <is>
          <t>Korea (South)</t>
        </is>
      </c>
      <c r="B10" s="5" t="inlineStr">
        <is>
          <t>KOR</t>
        </is>
      </c>
      <c r="C10" s="8">
        <f>Corridor_Evidence!N10/Corridor_Evidence!N$27</f>
        <v/>
      </c>
      <c r="D10" s="6">
        <f>C10*Indonesia_Total_YOY!O$5</f>
        <v/>
      </c>
      <c r="E10" s="8">
        <f>Corridor_Evidence!O10/Corridor_Evidence!O$27</f>
        <v/>
      </c>
      <c r="F10" s="6">
        <f>E10*Indonesia_Total_YOY!P$5</f>
        <v/>
      </c>
      <c r="G10" s="8">
        <f>Corridor_Evidence!P10/Corridor_Evidence!P$27</f>
        <v/>
      </c>
      <c r="H10" s="6">
        <f>G10*Indonesia_Total_YOY!Q$5</f>
        <v/>
      </c>
      <c r="I10" s="8">
        <f>Corridor_Evidence!Q10/Corridor_Evidence!Q$27</f>
        <v/>
      </c>
      <c r="J10" s="6">
        <f>I10*Indonesia_Total_YOY!R$5</f>
        <v/>
      </c>
      <c r="K10" s="8">
        <f>Corridor_Evidence!R10/Corridor_Evidence!R$27</f>
        <v/>
      </c>
      <c r="L10" s="6">
        <f>K10*Indonesia_Total_YOY!S$5</f>
        <v/>
      </c>
      <c r="M10" s="8">
        <f>Corridor_Evidence!S10/Corridor_Evidence!S$27</f>
        <v/>
      </c>
      <c r="N10" s="6">
        <f>M10*Indonesia_Total_YOY!T$5</f>
        <v/>
      </c>
      <c r="O10" s="5" t="inlineStr">
        <is>
          <t>B</t>
        </is>
      </c>
      <c r="P10" s="5" t="inlineStr">
        <is>
          <t>Bank Indonesia SEKI Table V.31; BNI 2025 main-source narrative</t>
        </is>
      </c>
      <c r="Q10" s="5" t="inlineStr">
        <is>
          <t>Advanced Asia</t>
        </is>
      </c>
      <c r="R10" s="5" t="inlineStr">
        <is>
          <t>Corridor sizing / investor targeting</t>
        </is>
      </c>
      <c r="S10" s="5" t="inlineStr">
        <is>
          <t>Host-country worker-remittance proxy reconciled to personal-remittance TAM.</t>
        </is>
      </c>
    </row>
    <row r="11">
      <c r="A11" s="5" t="inlineStr">
        <is>
          <t>Japan</t>
        </is>
      </c>
      <c r="B11" s="5" t="inlineStr">
        <is>
          <t>JPN</t>
        </is>
      </c>
      <c r="C11" s="8">
        <f>Corridor_Evidence!N11/Corridor_Evidence!N$27</f>
        <v/>
      </c>
      <c r="D11" s="6">
        <f>C11*Indonesia_Total_YOY!O$5</f>
        <v/>
      </c>
      <c r="E11" s="8">
        <f>Corridor_Evidence!O11/Corridor_Evidence!O$27</f>
        <v/>
      </c>
      <c r="F11" s="6">
        <f>E11*Indonesia_Total_YOY!P$5</f>
        <v/>
      </c>
      <c r="G11" s="8">
        <f>Corridor_Evidence!P11/Corridor_Evidence!P$27</f>
        <v/>
      </c>
      <c r="H11" s="6">
        <f>G11*Indonesia_Total_YOY!Q$5</f>
        <v/>
      </c>
      <c r="I11" s="8">
        <f>Corridor_Evidence!Q11/Corridor_Evidence!Q$27</f>
        <v/>
      </c>
      <c r="J11" s="6">
        <f>I11*Indonesia_Total_YOY!R$5</f>
        <v/>
      </c>
      <c r="K11" s="8">
        <f>Corridor_Evidence!R11/Corridor_Evidence!R$27</f>
        <v/>
      </c>
      <c r="L11" s="6">
        <f>K11*Indonesia_Total_YOY!S$5</f>
        <v/>
      </c>
      <c r="M11" s="8">
        <f>Corridor_Evidence!S11/Corridor_Evidence!S$27</f>
        <v/>
      </c>
      <c r="N11" s="6">
        <f>M11*Indonesia_Total_YOY!T$5</f>
        <v/>
      </c>
      <c r="O11" s="5" t="inlineStr">
        <is>
          <t>B</t>
        </is>
      </c>
      <c r="P11" s="5" t="inlineStr">
        <is>
          <t>Bank Indonesia SEKI Table V.31</t>
        </is>
      </c>
      <c r="Q11" s="5" t="inlineStr">
        <is>
          <t>Advanced Asia</t>
        </is>
      </c>
      <c r="R11" s="5" t="inlineStr">
        <is>
          <t>Corridor sizing / investor targeting</t>
        </is>
      </c>
      <c r="S11" s="5" t="inlineStr">
        <is>
          <t>Host-country worker-remittance proxy reconciled to personal-remittance TAM.</t>
        </is>
      </c>
    </row>
    <row r="12">
      <c r="A12" s="5" t="inlineStr">
        <is>
          <t>United Arab Emirates</t>
        </is>
      </c>
      <c r="B12" s="5" t="inlineStr">
        <is>
          <t>ARE</t>
        </is>
      </c>
      <c r="C12" s="8">
        <f>Corridor_Evidence!N12/Corridor_Evidence!N$27</f>
        <v/>
      </c>
      <c r="D12" s="6">
        <f>C12*Indonesia_Total_YOY!O$5</f>
        <v/>
      </c>
      <c r="E12" s="8">
        <f>Corridor_Evidence!O12/Corridor_Evidence!O$27</f>
        <v/>
      </c>
      <c r="F12" s="6">
        <f>E12*Indonesia_Total_YOY!P$5</f>
        <v/>
      </c>
      <c r="G12" s="8">
        <f>Corridor_Evidence!P12/Corridor_Evidence!P$27</f>
        <v/>
      </c>
      <c r="H12" s="6">
        <f>G12*Indonesia_Total_YOY!Q$5</f>
        <v/>
      </c>
      <c r="I12" s="8">
        <f>Corridor_Evidence!Q12/Corridor_Evidence!Q$27</f>
        <v/>
      </c>
      <c r="J12" s="6">
        <f>I12*Indonesia_Total_YOY!R$5</f>
        <v/>
      </c>
      <c r="K12" s="8">
        <f>Corridor_Evidence!R12/Corridor_Evidence!R$27</f>
        <v/>
      </c>
      <c r="L12" s="6">
        <f>K12*Indonesia_Total_YOY!S$5</f>
        <v/>
      </c>
      <c r="M12" s="8">
        <f>Corridor_Evidence!S12/Corridor_Evidence!S$27</f>
        <v/>
      </c>
      <c r="N12" s="6">
        <f>M12*Indonesia_Total_YOY!T$5</f>
        <v/>
      </c>
      <c r="O12" s="5" t="inlineStr">
        <is>
          <t>B</t>
        </is>
      </c>
      <c r="P12" s="5" t="inlineStr">
        <is>
          <t>Bank Indonesia SEKI Table V.31</t>
        </is>
      </c>
      <c r="Q12" s="5" t="inlineStr">
        <is>
          <t>Middle East Core</t>
        </is>
      </c>
      <c r="R12" s="5" t="inlineStr">
        <is>
          <t>Corridor sizing / investor targeting</t>
        </is>
      </c>
      <c r="S12" s="5" t="inlineStr">
        <is>
          <t>Host-country worker-remittance proxy reconciled to personal-remittance TAM.</t>
        </is>
      </c>
    </row>
    <row r="13">
      <c r="A13" s="5" t="inlineStr">
        <is>
          <t>Jordan</t>
        </is>
      </c>
      <c r="B13" s="5" t="inlineStr">
        <is>
          <t>JOR</t>
        </is>
      </c>
      <c r="C13" s="8">
        <f>Corridor_Evidence!N13/Corridor_Evidence!N$27</f>
        <v/>
      </c>
      <c r="D13" s="6">
        <f>C13*Indonesia_Total_YOY!O$5</f>
        <v/>
      </c>
      <c r="E13" s="8">
        <f>Corridor_Evidence!O13/Corridor_Evidence!O$27</f>
        <v/>
      </c>
      <c r="F13" s="6">
        <f>E13*Indonesia_Total_YOY!P$5</f>
        <v/>
      </c>
      <c r="G13" s="8">
        <f>Corridor_Evidence!P13/Corridor_Evidence!P$27</f>
        <v/>
      </c>
      <c r="H13" s="6">
        <f>G13*Indonesia_Total_YOY!Q$5</f>
        <v/>
      </c>
      <c r="I13" s="8">
        <f>Corridor_Evidence!Q13/Corridor_Evidence!Q$27</f>
        <v/>
      </c>
      <c r="J13" s="6">
        <f>I13*Indonesia_Total_YOY!R$5</f>
        <v/>
      </c>
      <c r="K13" s="8">
        <f>Corridor_Evidence!R13/Corridor_Evidence!R$27</f>
        <v/>
      </c>
      <c r="L13" s="6">
        <f>K13*Indonesia_Total_YOY!S$5</f>
        <v/>
      </c>
      <c r="M13" s="8">
        <f>Corridor_Evidence!S13/Corridor_Evidence!S$27</f>
        <v/>
      </c>
      <c r="N13" s="6">
        <f>M13*Indonesia_Total_YOY!T$5</f>
        <v/>
      </c>
      <c r="O13" s="5" t="inlineStr">
        <is>
          <t>B</t>
        </is>
      </c>
      <c r="P13" s="5" t="inlineStr">
        <is>
          <t>Bank Indonesia SEKI Table V.31</t>
        </is>
      </c>
      <c r="Q13" s="5" t="inlineStr">
        <is>
          <t>Middle East Adjacent</t>
        </is>
      </c>
      <c r="R13" s="5" t="inlineStr">
        <is>
          <t>Corridor sizing / investor targeting</t>
        </is>
      </c>
      <c r="S13" s="5" t="inlineStr">
        <is>
          <t>Host-country worker-remittance proxy reconciled to personal-remittance TAM.</t>
        </is>
      </c>
    </row>
    <row r="14">
      <c r="A14" s="5" t="inlineStr">
        <is>
          <t>Kuwait</t>
        </is>
      </c>
      <c r="B14" s="5" t="inlineStr">
        <is>
          <t>KWT</t>
        </is>
      </c>
      <c r="C14" s="8">
        <f>Corridor_Evidence!N14/Corridor_Evidence!N$27</f>
        <v/>
      </c>
      <c r="D14" s="6">
        <f>C14*Indonesia_Total_YOY!O$5</f>
        <v/>
      </c>
      <c r="E14" s="8">
        <f>Corridor_Evidence!O14/Corridor_Evidence!O$27</f>
        <v/>
      </c>
      <c r="F14" s="6">
        <f>E14*Indonesia_Total_YOY!P$5</f>
        <v/>
      </c>
      <c r="G14" s="8">
        <f>Corridor_Evidence!P14/Corridor_Evidence!P$27</f>
        <v/>
      </c>
      <c r="H14" s="6">
        <f>G14*Indonesia_Total_YOY!Q$5</f>
        <v/>
      </c>
      <c r="I14" s="8">
        <f>Corridor_Evidence!Q14/Corridor_Evidence!Q$27</f>
        <v/>
      </c>
      <c r="J14" s="6">
        <f>I14*Indonesia_Total_YOY!R$5</f>
        <v/>
      </c>
      <c r="K14" s="8">
        <f>Corridor_Evidence!R14/Corridor_Evidence!R$27</f>
        <v/>
      </c>
      <c r="L14" s="6">
        <f>K14*Indonesia_Total_YOY!S$5</f>
        <v/>
      </c>
      <c r="M14" s="8">
        <f>Corridor_Evidence!S14/Corridor_Evidence!S$27</f>
        <v/>
      </c>
      <c r="N14" s="6">
        <f>M14*Indonesia_Total_YOY!T$5</f>
        <v/>
      </c>
      <c r="O14" s="5" t="inlineStr">
        <is>
          <t>B</t>
        </is>
      </c>
      <c r="P14" s="5" t="inlineStr">
        <is>
          <t>Bank Indonesia SEKI Table V.31</t>
        </is>
      </c>
      <c r="Q14" s="5" t="inlineStr">
        <is>
          <t>Middle East Core</t>
        </is>
      </c>
      <c r="R14" s="5" t="inlineStr">
        <is>
          <t>Corridor sizing / investor targeting</t>
        </is>
      </c>
      <c r="S14" s="5" t="inlineStr">
        <is>
          <t>Host-country worker-remittance proxy reconciled to personal-remittance TAM.</t>
        </is>
      </c>
    </row>
    <row r="15">
      <c r="A15" s="5" t="inlineStr">
        <is>
          <t>Qatar</t>
        </is>
      </c>
      <c r="B15" s="5" t="inlineStr">
        <is>
          <t>QAT</t>
        </is>
      </c>
      <c r="C15" s="8">
        <f>Corridor_Evidence!N15/Corridor_Evidence!N$27</f>
        <v/>
      </c>
      <c r="D15" s="6">
        <f>C15*Indonesia_Total_YOY!O$5</f>
        <v/>
      </c>
      <c r="E15" s="8">
        <f>Corridor_Evidence!O15/Corridor_Evidence!O$27</f>
        <v/>
      </c>
      <c r="F15" s="6">
        <f>E15*Indonesia_Total_YOY!P$5</f>
        <v/>
      </c>
      <c r="G15" s="8">
        <f>Corridor_Evidence!P15/Corridor_Evidence!P$27</f>
        <v/>
      </c>
      <c r="H15" s="6">
        <f>G15*Indonesia_Total_YOY!Q$5</f>
        <v/>
      </c>
      <c r="I15" s="8">
        <f>Corridor_Evidence!Q15/Corridor_Evidence!Q$27</f>
        <v/>
      </c>
      <c r="J15" s="6">
        <f>I15*Indonesia_Total_YOY!R$5</f>
        <v/>
      </c>
      <c r="K15" s="8">
        <f>Corridor_Evidence!R15/Corridor_Evidence!R$27</f>
        <v/>
      </c>
      <c r="L15" s="6">
        <f>K15*Indonesia_Total_YOY!S$5</f>
        <v/>
      </c>
      <c r="M15" s="8">
        <f>Corridor_Evidence!S15/Corridor_Evidence!S$27</f>
        <v/>
      </c>
      <c r="N15" s="6">
        <f>M15*Indonesia_Total_YOY!T$5</f>
        <v/>
      </c>
      <c r="O15" s="5" t="inlineStr">
        <is>
          <t>C</t>
        </is>
      </c>
      <c r="P15" s="5" t="inlineStr">
        <is>
          <t>Bank Indonesia SEKI Table V.31</t>
        </is>
      </c>
      <c r="Q15" s="5" t="inlineStr">
        <is>
          <t>Middle East Core</t>
        </is>
      </c>
      <c r="R15" s="5" t="inlineStr">
        <is>
          <t>Corridor sizing / investor targeting</t>
        </is>
      </c>
      <c r="S15" s="5" t="inlineStr">
        <is>
          <t>Host-country worker-remittance proxy reconciled to personal-remittance TAM.</t>
        </is>
      </c>
    </row>
    <row r="16">
      <c r="A16" s="5" t="inlineStr">
        <is>
          <t>Oman</t>
        </is>
      </c>
      <c r="B16" s="5" t="inlineStr">
        <is>
          <t>OMN</t>
        </is>
      </c>
      <c r="C16" s="8">
        <f>Corridor_Evidence!N16/Corridor_Evidence!N$27</f>
        <v/>
      </c>
      <c r="D16" s="6">
        <f>C16*Indonesia_Total_YOY!O$5</f>
        <v/>
      </c>
      <c r="E16" s="8">
        <f>Corridor_Evidence!O16/Corridor_Evidence!O$27</f>
        <v/>
      </c>
      <c r="F16" s="6">
        <f>E16*Indonesia_Total_YOY!P$5</f>
        <v/>
      </c>
      <c r="G16" s="8">
        <f>Corridor_Evidence!P16/Corridor_Evidence!P$27</f>
        <v/>
      </c>
      <c r="H16" s="6">
        <f>G16*Indonesia_Total_YOY!Q$5</f>
        <v/>
      </c>
      <c r="I16" s="8">
        <f>Corridor_Evidence!Q16/Corridor_Evidence!Q$27</f>
        <v/>
      </c>
      <c r="J16" s="6">
        <f>I16*Indonesia_Total_YOY!R$5</f>
        <v/>
      </c>
      <c r="K16" s="8">
        <f>Corridor_Evidence!R16/Corridor_Evidence!R$27</f>
        <v/>
      </c>
      <c r="L16" s="6">
        <f>K16*Indonesia_Total_YOY!S$5</f>
        <v/>
      </c>
      <c r="M16" s="8">
        <f>Corridor_Evidence!S16/Corridor_Evidence!S$27</f>
        <v/>
      </c>
      <c r="N16" s="6">
        <f>M16*Indonesia_Total_YOY!T$5</f>
        <v/>
      </c>
      <c r="O16" s="5" t="inlineStr">
        <is>
          <t>C</t>
        </is>
      </c>
      <c r="P16" s="5" t="inlineStr">
        <is>
          <t>Bank Indonesia SEKI Table V.31</t>
        </is>
      </c>
      <c r="Q16" s="5" t="inlineStr">
        <is>
          <t>Middle East Core</t>
        </is>
      </c>
      <c r="R16" s="5" t="inlineStr">
        <is>
          <t>Corridor sizing / investor targeting</t>
        </is>
      </c>
      <c r="S16" s="5" t="inlineStr">
        <is>
          <t>Host-country worker-remittance proxy reconciled to personal-remittance TAM.</t>
        </is>
      </c>
    </row>
    <row r="17">
      <c r="A17" s="5" t="inlineStr">
        <is>
          <t>Brunei Darussalam</t>
        </is>
      </c>
      <c r="B17" s="5" t="inlineStr">
        <is>
          <t>BRN</t>
        </is>
      </c>
      <c r="C17" s="8">
        <f>Corridor_Evidence!N17/Corridor_Evidence!N$27</f>
        <v/>
      </c>
      <c r="D17" s="6">
        <f>C17*Indonesia_Total_YOY!O$5</f>
        <v/>
      </c>
      <c r="E17" s="8">
        <f>Corridor_Evidence!O17/Corridor_Evidence!O$27</f>
        <v/>
      </c>
      <c r="F17" s="6">
        <f>E17*Indonesia_Total_YOY!P$5</f>
        <v/>
      </c>
      <c r="G17" s="8">
        <f>Corridor_Evidence!P17/Corridor_Evidence!P$27</f>
        <v/>
      </c>
      <c r="H17" s="6">
        <f>G17*Indonesia_Total_YOY!Q$5</f>
        <v/>
      </c>
      <c r="I17" s="8">
        <f>Corridor_Evidence!Q17/Corridor_Evidence!Q$27</f>
        <v/>
      </c>
      <c r="J17" s="6">
        <f>I17*Indonesia_Total_YOY!R$5</f>
        <v/>
      </c>
      <c r="K17" s="8">
        <f>Corridor_Evidence!R17/Corridor_Evidence!R$27</f>
        <v/>
      </c>
      <c r="L17" s="6">
        <f>K17*Indonesia_Total_YOY!S$5</f>
        <v/>
      </c>
      <c r="M17" s="8">
        <f>Corridor_Evidence!S17/Corridor_Evidence!S$27</f>
        <v/>
      </c>
      <c r="N17" s="6">
        <f>M17*Indonesia_Total_YOY!T$5</f>
        <v/>
      </c>
      <c r="O17" s="5" t="inlineStr">
        <is>
          <t>C</t>
        </is>
      </c>
      <c r="P17" s="5" t="inlineStr">
        <is>
          <t>Bank Indonesia SEKI Table V.31</t>
        </is>
      </c>
      <c r="Q17" s="5" t="inlineStr">
        <is>
          <t>ASEAN Adjacent</t>
        </is>
      </c>
      <c r="R17" s="5" t="inlineStr">
        <is>
          <t>Corridor sizing / investor targeting</t>
        </is>
      </c>
      <c r="S17" s="5" t="inlineStr">
        <is>
          <t>Host-country worker-remittance proxy reconciled to personal-remittance TAM.</t>
        </is>
      </c>
    </row>
    <row r="18">
      <c r="A18" s="5" t="inlineStr">
        <is>
          <t>Italy</t>
        </is>
      </c>
      <c r="B18" s="5" t="inlineStr">
        <is>
          <t>ITA</t>
        </is>
      </c>
      <c r="C18" s="8">
        <f>Corridor_Evidence!N18/Corridor_Evidence!N$27</f>
        <v/>
      </c>
      <c r="D18" s="6">
        <f>C18*Indonesia_Total_YOY!O$5</f>
        <v/>
      </c>
      <c r="E18" s="8">
        <f>Corridor_Evidence!O18/Corridor_Evidence!O$27</f>
        <v/>
      </c>
      <c r="F18" s="6">
        <f>E18*Indonesia_Total_YOY!P$5</f>
        <v/>
      </c>
      <c r="G18" s="8">
        <f>Corridor_Evidence!P18/Corridor_Evidence!P$27</f>
        <v/>
      </c>
      <c r="H18" s="6">
        <f>G18*Indonesia_Total_YOY!Q$5</f>
        <v/>
      </c>
      <c r="I18" s="8">
        <f>Corridor_Evidence!Q18/Corridor_Evidence!Q$27</f>
        <v/>
      </c>
      <c r="J18" s="6">
        <f>I18*Indonesia_Total_YOY!R$5</f>
        <v/>
      </c>
      <c r="K18" s="8">
        <f>Corridor_Evidence!R18/Corridor_Evidence!R$27</f>
        <v/>
      </c>
      <c r="L18" s="6">
        <f>K18*Indonesia_Total_YOY!S$5</f>
        <v/>
      </c>
      <c r="M18" s="8">
        <f>Corridor_Evidence!S18/Corridor_Evidence!S$27</f>
        <v/>
      </c>
      <c r="N18" s="6">
        <f>M18*Indonesia_Total_YOY!T$5</f>
        <v/>
      </c>
      <c r="O18" s="5" t="inlineStr">
        <is>
          <t>C</t>
        </is>
      </c>
      <c r="P18" s="5" t="inlineStr">
        <is>
          <t>Bank Indonesia SEKI Table V.31</t>
        </is>
      </c>
      <c r="Q18" s="5" t="inlineStr">
        <is>
          <t>Europe / OECD</t>
        </is>
      </c>
      <c r="R18" s="5" t="inlineStr">
        <is>
          <t>Corridor sizing / investor targeting</t>
        </is>
      </c>
      <c r="S18" s="5" t="inlineStr">
        <is>
          <t>Host-country worker-remittance proxy reconciled to personal-remittance TAM.</t>
        </is>
      </c>
    </row>
    <row r="19">
      <c r="A19" s="5" t="inlineStr">
        <is>
          <t>United Kingdom</t>
        </is>
      </c>
      <c r="B19" s="5" t="inlineStr">
        <is>
          <t>GBR</t>
        </is>
      </c>
      <c r="C19" s="8">
        <f>Corridor_Evidence!N19/Corridor_Evidence!N$27</f>
        <v/>
      </c>
      <c r="D19" s="6">
        <f>C19*Indonesia_Total_YOY!O$5</f>
        <v/>
      </c>
      <c r="E19" s="8">
        <f>Corridor_Evidence!O19/Corridor_Evidence!O$27</f>
        <v/>
      </c>
      <c r="F19" s="6">
        <f>E19*Indonesia_Total_YOY!P$5</f>
        <v/>
      </c>
      <c r="G19" s="8">
        <f>Corridor_Evidence!P19/Corridor_Evidence!P$27</f>
        <v/>
      </c>
      <c r="H19" s="6">
        <f>G19*Indonesia_Total_YOY!Q$5</f>
        <v/>
      </c>
      <c r="I19" s="8">
        <f>Corridor_Evidence!Q19/Corridor_Evidence!Q$27</f>
        <v/>
      </c>
      <c r="J19" s="6">
        <f>I19*Indonesia_Total_YOY!R$5</f>
        <v/>
      </c>
      <c r="K19" s="8">
        <f>Corridor_Evidence!R19/Corridor_Evidence!R$27</f>
        <v/>
      </c>
      <c r="L19" s="6">
        <f>K19*Indonesia_Total_YOY!S$5</f>
        <v/>
      </c>
      <c r="M19" s="8">
        <f>Corridor_Evidence!S19/Corridor_Evidence!S$27</f>
        <v/>
      </c>
      <c r="N19" s="6">
        <f>M19*Indonesia_Total_YOY!T$5</f>
        <v/>
      </c>
      <c r="O19" s="5" t="inlineStr">
        <is>
          <t>C</t>
        </is>
      </c>
      <c r="P19" s="5" t="inlineStr">
        <is>
          <t>Bank Indonesia SEKI Table V.31</t>
        </is>
      </c>
      <c r="Q19" s="5" t="inlineStr">
        <is>
          <t>Europe / OECD</t>
        </is>
      </c>
      <c r="R19" s="5" t="inlineStr">
        <is>
          <t>Corridor sizing / investor targeting</t>
        </is>
      </c>
      <c r="S19" s="5" t="inlineStr">
        <is>
          <t>Host-country worker-remittance proxy reconciled to personal-remittance TAM.</t>
        </is>
      </c>
    </row>
    <row r="20">
      <c r="A20" s="5" t="inlineStr">
        <is>
          <t>Germany</t>
        </is>
      </c>
      <c r="B20" s="5" t="inlineStr">
        <is>
          <t>DEU</t>
        </is>
      </c>
      <c r="C20" s="8">
        <f>Corridor_Evidence!N20/Corridor_Evidence!N$27</f>
        <v/>
      </c>
      <c r="D20" s="6">
        <f>C20*Indonesia_Total_YOY!O$5</f>
        <v/>
      </c>
      <c r="E20" s="8">
        <f>Corridor_Evidence!O20/Corridor_Evidence!O$27</f>
        <v/>
      </c>
      <c r="F20" s="6">
        <f>E20*Indonesia_Total_YOY!P$5</f>
        <v/>
      </c>
      <c r="G20" s="8">
        <f>Corridor_Evidence!P20/Corridor_Evidence!P$27</f>
        <v/>
      </c>
      <c r="H20" s="6">
        <f>G20*Indonesia_Total_YOY!Q$5</f>
        <v/>
      </c>
      <c r="I20" s="8">
        <f>Corridor_Evidence!Q20/Corridor_Evidence!Q$27</f>
        <v/>
      </c>
      <c r="J20" s="6">
        <f>I20*Indonesia_Total_YOY!R$5</f>
        <v/>
      </c>
      <c r="K20" s="8">
        <f>Corridor_Evidence!R20/Corridor_Evidence!R$27</f>
        <v/>
      </c>
      <c r="L20" s="6">
        <f>K20*Indonesia_Total_YOY!S$5</f>
        <v/>
      </c>
      <c r="M20" s="8">
        <f>Corridor_Evidence!S20/Corridor_Evidence!S$27</f>
        <v/>
      </c>
      <c r="N20" s="6">
        <f>M20*Indonesia_Total_YOY!T$5</f>
        <v/>
      </c>
      <c r="O20" s="5" t="inlineStr">
        <is>
          <t>C</t>
        </is>
      </c>
      <c r="P20" s="5" t="inlineStr">
        <is>
          <t>Bank Indonesia SEKI Table V.31</t>
        </is>
      </c>
      <c r="Q20" s="5" t="inlineStr">
        <is>
          <t>Europe / OECD</t>
        </is>
      </c>
      <c r="R20" s="5" t="inlineStr">
        <is>
          <t>Corridor sizing / investor targeting</t>
        </is>
      </c>
      <c r="S20" s="5" t="inlineStr">
        <is>
          <t>Host-country worker-remittance proxy reconciled to personal-remittance TAM.</t>
        </is>
      </c>
    </row>
    <row r="21">
      <c r="A21" s="5" t="inlineStr">
        <is>
          <t>Australia</t>
        </is>
      </c>
      <c r="B21" s="5" t="inlineStr">
        <is>
          <t>AUS</t>
        </is>
      </c>
      <c r="C21" s="8">
        <f>Corridor_Evidence!N21/Corridor_Evidence!N$27</f>
        <v/>
      </c>
      <c r="D21" s="6">
        <f>C21*Indonesia_Total_YOY!O$5</f>
        <v/>
      </c>
      <c r="E21" s="8">
        <f>Corridor_Evidence!O21/Corridor_Evidence!O$27</f>
        <v/>
      </c>
      <c r="F21" s="6">
        <f>E21*Indonesia_Total_YOY!P$5</f>
        <v/>
      </c>
      <c r="G21" s="8">
        <f>Corridor_Evidence!P21/Corridor_Evidence!P$27</f>
        <v/>
      </c>
      <c r="H21" s="6">
        <f>G21*Indonesia_Total_YOY!Q$5</f>
        <v/>
      </c>
      <c r="I21" s="8">
        <f>Corridor_Evidence!Q21/Corridor_Evidence!Q$27</f>
        <v/>
      </c>
      <c r="J21" s="6">
        <f>I21*Indonesia_Total_YOY!R$5</f>
        <v/>
      </c>
      <c r="K21" s="8">
        <f>Corridor_Evidence!R21/Corridor_Evidence!R$27</f>
        <v/>
      </c>
      <c r="L21" s="6">
        <f>K21*Indonesia_Total_YOY!S$5</f>
        <v/>
      </c>
      <c r="M21" s="8">
        <f>Corridor_Evidence!S21/Corridor_Evidence!S$27</f>
        <v/>
      </c>
      <c r="N21" s="6">
        <f>M21*Indonesia_Total_YOY!T$5</f>
        <v/>
      </c>
      <c r="O21" s="5" t="inlineStr">
        <is>
          <t>C</t>
        </is>
      </c>
      <c r="P21" s="5" t="inlineStr">
        <is>
          <t>Bank Indonesia SEKI Table V.31</t>
        </is>
      </c>
      <c r="Q21" s="5" t="inlineStr">
        <is>
          <t>Oceania</t>
        </is>
      </c>
      <c r="R21" s="5" t="inlineStr">
        <is>
          <t>Corridor sizing / investor targeting</t>
        </is>
      </c>
      <c r="S21" s="5" t="inlineStr">
        <is>
          <t>Host-country worker-remittance proxy reconciled to personal-remittance TAM.</t>
        </is>
      </c>
    </row>
    <row r="22">
      <c r="A22" s="5" t="inlineStr">
        <is>
          <t>United States / Americas</t>
        </is>
      </c>
      <c r="B22" s="5" t="inlineStr">
        <is>
          <t>USA</t>
        </is>
      </c>
      <c r="C22" s="8">
        <f>Corridor_Evidence!N22/Corridor_Evidence!N$27</f>
        <v/>
      </c>
      <c r="D22" s="6">
        <f>C22*Indonesia_Total_YOY!O$5</f>
        <v/>
      </c>
      <c r="E22" s="8">
        <f>Corridor_Evidence!O22/Corridor_Evidence!O$27</f>
        <v/>
      </c>
      <c r="F22" s="6">
        <f>E22*Indonesia_Total_YOY!P$5</f>
        <v/>
      </c>
      <c r="G22" s="8">
        <f>Corridor_Evidence!P22/Corridor_Evidence!P$27</f>
        <v/>
      </c>
      <c r="H22" s="6">
        <f>G22*Indonesia_Total_YOY!Q$5</f>
        <v/>
      </c>
      <c r="I22" s="8">
        <f>Corridor_Evidence!Q22/Corridor_Evidence!Q$27</f>
        <v/>
      </c>
      <c r="J22" s="6">
        <f>I22*Indonesia_Total_YOY!R$5</f>
        <v/>
      </c>
      <c r="K22" s="8">
        <f>Corridor_Evidence!R22/Corridor_Evidence!R$27</f>
        <v/>
      </c>
      <c r="L22" s="6">
        <f>K22*Indonesia_Total_YOY!S$5</f>
        <v/>
      </c>
      <c r="M22" s="8">
        <f>Corridor_Evidence!S22/Corridor_Evidence!S$27</f>
        <v/>
      </c>
      <c r="N22" s="6">
        <f>M22*Indonesia_Total_YOY!T$5</f>
        <v/>
      </c>
      <c r="O22" s="5" t="inlineStr">
        <is>
          <t>C</t>
        </is>
      </c>
      <c r="P22" s="5" t="inlineStr">
        <is>
          <t>Bank Indonesia SEKI Table V.31 regional Americas row; World Bank/KNOMAD methodology</t>
        </is>
      </c>
      <c r="Q22" s="5" t="inlineStr">
        <is>
          <t>Americas Proxy</t>
        </is>
      </c>
      <c r="R22" s="5" t="inlineStr">
        <is>
          <t>Corridor sizing / investor targeting</t>
        </is>
      </c>
      <c r="S22" s="5" t="inlineStr">
        <is>
          <t>Host-country worker-remittance proxy reconciled to personal-remittance TAM.</t>
        </is>
      </c>
    </row>
    <row r="23">
      <c r="A23" s="5" t="inlineStr">
        <is>
          <t>Other ASEAN</t>
        </is>
      </c>
      <c r="B23" s="5" t="inlineStr">
        <is>
          <t>OASEAN</t>
        </is>
      </c>
      <c r="C23" s="8">
        <f>Corridor_Evidence!N23/Corridor_Evidence!N$27</f>
        <v/>
      </c>
      <c r="D23" s="6">
        <f>C23*Indonesia_Total_YOY!O$5</f>
        <v/>
      </c>
      <c r="E23" s="8">
        <f>Corridor_Evidence!O23/Corridor_Evidence!O$27</f>
        <v/>
      </c>
      <c r="F23" s="6">
        <f>E23*Indonesia_Total_YOY!P$5</f>
        <v/>
      </c>
      <c r="G23" s="8">
        <f>Corridor_Evidence!P23/Corridor_Evidence!P$27</f>
        <v/>
      </c>
      <c r="H23" s="6">
        <f>G23*Indonesia_Total_YOY!Q$5</f>
        <v/>
      </c>
      <c r="I23" s="8">
        <f>Corridor_Evidence!Q23/Corridor_Evidence!Q$27</f>
        <v/>
      </c>
      <c r="J23" s="6">
        <f>I23*Indonesia_Total_YOY!R$5</f>
        <v/>
      </c>
      <c r="K23" s="8">
        <f>Corridor_Evidence!R23/Corridor_Evidence!R$27</f>
        <v/>
      </c>
      <c r="L23" s="6">
        <f>K23*Indonesia_Total_YOY!S$5</f>
        <v/>
      </c>
      <c r="M23" s="8">
        <f>Corridor_Evidence!S23/Corridor_Evidence!S$27</f>
        <v/>
      </c>
      <c r="N23" s="6">
        <f>M23*Indonesia_Total_YOY!T$5</f>
        <v/>
      </c>
      <c r="O23" s="5" t="inlineStr">
        <is>
          <t>C</t>
        </is>
      </c>
      <c r="P23" s="5" t="inlineStr">
        <is>
          <t>Bank Indonesia SEKI Table V.31 residual rows</t>
        </is>
      </c>
      <c r="Q23" s="5" t="inlineStr">
        <is>
          <t>Residual</t>
        </is>
      </c>
      <c r="R23" s="5" t="inlineStr">
        <is>
          <t>Corridor sizing / investor targeting</t>
        </is>
      </c>
      <c r="S23" s="5" t="inlineStr">
        <is>
          <t>Host-country worker-remittance proxy reconciled to personal-remittance TAM.</t>
        </is>
      </c>
    </row>
    <row r="24">
      <c r="A24" s="5" t="inlineStr">
        <is>
          <t>Other Middle East</t>
        </is>
      </c>
      <c r="B24" s="5" t="inlineStr">
        <is>
          <t>OME</t>
        </is>
      </c>
      <c r="C24" s="8">
        <f>Corridor_Evidence!N24/Corridor_Evidence!N$27</f>
        <v/>
      </c>
      <c r="D24" s="6">
        <f>C24*Indonesia_Total_YOY!O$5</f>
        <v/>
      </c>
      <c r="E24" s="8">
        <f>Corridor_Evidence!O24/Corridor_Evidence!O$27</f>
        <v/>
      </c>
      <c r="F24" s="6">
        <f>E24*Indonesia_Total_YOY!P$5</f>
        <v/>
      </c>
      <c r="G24" s="8">
        <f>Corridor_Evidence!P24/Corridor_Evidence!P$27</f>
        <v/>
      </c>
      <c r="H24" s="6">
        <f>G24*Indonesia_Total_YOY!Q$5</f>
        <v/>
      </c>
      <c r="I24" s="8">
        <f>Corridor_Evidence!Q24/Corridor_Evidence!Q$27</f>
        <v/>
      </c>
      <c r="J24" s="6">
        <f>I24*Indonesia_Total_YOY!R$5</f>
        <v/>
      </c>
      <c r="K24" s="8">
        <f>Corridor_Evidence!R24/Corridor_Evidence!R$27</f>
        <v/>
      </c>
      <c r="L24" s="6">
        <f>K24*Indonesia_Total_YOY!S$5</f>
        <v/>
      </c>
      <c r="M24" s="8">
        <f>Corridor_Evidence!S24/Corridor_Evidence!S$27</f>
        <v/>
      </c>
      <c r="N24" s="6">
        <f>M24*Indonesia_Total_YOY!T$5</f>
        <v/>
      </c>
      <c r="O24" s="5" t="inlineStr">
        <is>
          <t>C</t>
        </is>
      </c>
      <c r="P24" s="5" t="inlineStr">
        <is>
          <t>Bank Indonesia SEKI Table V.31 residual rows</t>
        </is>
      </c>
      <c r="Q24" s="5" t="inlineStr">
        <is>
          <t>Residual</t>
        </is>
      </c>
      <c r="R24" s="5" t="inlineStr">
        <is>
          <t>Corridor sizing / investor targeting</t>
        </is>
      </c>
      <c r="S24" s="5" t="inlineStr">
        <is>
          <t>Host-country worker-remittance proxy reconciled to personal-remittance TAM.</t>
        </is>
      </c>
    </row>
    <row r="25">
      <c r="A25" s="5" t="inlineStr">
        <is>
          <t>Other Europe</t>
        </is>
      </c>
      <c r="B25" s="5" t="inlineStr">
        <is>
          <t>OEU</t>
        </is>
      </c>
      <c r="C25" s="8">
        <f>Corridor_Evidence!N25/Corridor_Evidence!N$27</f>
        <v/>
      </c>
      <c r="D25" s="6">
        <f>C25*Indonesia_Total_YOY!O$5</f>
        <v/>
      </c>
      <c r="E25" s="8">
        <f>Corridor_Evidence!O25/Corridor_Evidence!O$27</f>
        <v/>
      </c>
      <c r="F25" s="6">
        <f>E25*Indonesia_Total_YOY!P$5</f>
        <v/>
      </c>
      <c r="G25" s="8">
        <f>Corridor_Evidence!P25/Corridor_Evidence!P$27</f>
        <v/>
      </c>
      <c r="H25" s="6">
        <f>G25*Indonesia_Total_YOY!Q$5</f>
        <v/>
      </c>
      <c r="I25" s="8">
        <f>Corridor_Evidence!Q25/Corridor_Evidence!Q$27</f>
        <v/>
      </c>
      <c r="J25" s="6">
        <f>I25*Indonesia_Total_YOY!R$5</f>
        <v/>
      </c>
      <c r="K25" s="8">
        <f>Corridor_Evidence!R25/Corridor_Evidence!R$27</f>
        <v/>
      </c>
      <c r="L25" s="6">
        <f>K25*Indonesia_Total_YOY!S$5</f>
        <v/>
      </c>
      <c r="M25" s="8">
        <f>Corridor_Evidence!S25/Corridor_Evidence!S$27</f>
        <v/>
      </c>
      <c r="N25" s="6">
        <f>M25*Indonesia_Total_YOY!T$5</f>
        <v/>
      </c>
      <c r="O25" s="5" t="inlineStr">
        <is>
          <t>C</t>
        </is>
      </c>
      <c r="P25" s="5" t="inlineStr">
        <is>
          <t>Bank Indonesia SEKI Table V.31 residual rows</t>
        </is>
      </c>
      <c r="Q25" s="5" t="inlineStr">
        <is>
          <t>Residual</t>
        </is>
      </c>
      <c r="R25" s="5" t="inlineStr">
        <is>
          <t>Corridor sizing / investor targeting</t>
        </is>
      </c>
      <c r="S25" s="5" t="inlineStr">
        <is>
          <t>Host-country worker-remittance proxy reconciled to personal-remittance TAM.</t>
        </is>
      </c>
    </row>
    <row r="26">
      <c r="A26" s="5" t="inlineStr">
        <is>
          <t>Rest of World</t>
        </is>
      </c>
      <c r="B26" s="5" t="inlineStr">
        <is>
          <t>ROW</t>
        </is>
      </c>
      <c r="C26" s="8">
        <f>Corridor_Evidence!N26/Corridor_Evidence!N$27</f>
        <v/>
      </c>
      <c r="D26" s="6">
        <f>C26*Indonesia_Total_YOY!O$5</f>
        <v/>
      </c>
      <c r="E26" s="8">
        <f>Corridor_Evidence!O26/Corridor_Evidence!O$27</f>
        <v/>
      </c>
      <c r="F26" s="6">
        <f>E26*Indonesia_Total_YOY!P$5</f>
        <v/>
      </c>
      <c r="G26" s="8">
        <f>Corridor_Evidence!P26/Corridor_Evidence!P$27</f>
        <v/>
      </c>
      <c r="H26" s="6">
        <f>G26*Indonesia_Total_YOY!Q$5</f>
        <v/>
      </c>
      <c r="I26" s="8">
        <f>Corridor_Evidence!Q26/Corridor_Evidence!Q$27</f>
        <v/>
      </c>
      <c r="J26" s="6">
        <f>I26*Indonesia_Total_YOY!R$5</f>
        <v/>
      </c>
      <c r="K26" s="8">
        <f>Corridor_Evidence!R26/Corridor_Evidence!R$27</f>
        <v/>
      </c>
      <c r="L26" s="6">
        <f>K26*Indonesia_Total_YOY!S$5</f>
        <v/>
      </c>
      <c r="M26" s="8">
        <f>Corridor_Evidence!S26/Corridor_Evidence!S$27</f>
        <v/>
      </c>
      <c r="N26" s="6">
        <f>M26*Indonesia_Total_YOY!T$5</f>
        <v/>
      </c>
      <c r="O26" s="5" t="inlineStr">
        <is>
          <t>C</t>
        </is>
      </c>
      <c r="P26" s="5" t="inlineStr">
        <is>
          <t>World Bank/KNOMAD methodology + residual balancing</t>
        </is>
      </c>
      <c r="Q26" s="5" t="inlineStr">
        <is>
          <t>Residual Long Tail</t>
        </is>
      </c>
      <c r="R26" s="5" t="inlineStr">
        <is>
          <t>Corridor sizing / investor targeting</t>
        </is>
      </c>
      <c r="S26" s="5" t="inlineStr">
        <is>
          <t>Host-country worker-remittance proxy reconciled to personal-remittance TAM.</t>
        </is>
      </c>
    </row>
    <row r="27">
      <c r="A27" s="13" t="inlineStr">
        <is>
          <t>Total</t>
        </is>
      </c>
      <c r="B27" s="13" t="inlineStr">
        <is>
          <t>ALL</t>
        </is>
      </c>
      <c r="C27" s="19">
        <f>SUM(C5:C26)</f>
        <v/>
      </c>
      <c r="D27" s="16">
        <f>SUM(D5:D26)</f>
        <v/>
      </c>
      <c r="E27" s="19">
        <f>SUM(E5:E26)</f>
        <v/>
      </c>
      <c r="F27" s="16">
        <f>SUM(F5:F26)</f>
        <v/>
      </c>
      <c r="G27" s="19">
        <f>SUM(G5:G26)</f>
        <v/>
      </c>
      <c r="H27" s="16">
        <f>SUM(H5:H26)</f>
        <v/>
      </c>
      <c r="I27" s="19">
        <f>SUM(I5:I26)</f>
        <v/>
      </c>
      <c r="J27" s="16">
        <f>SUM(J5:J26)</f>
        <v/>
      </c>
      <c r="K27" s="19">
        <f>SUM(K5:K26)</f>
        <v/>
      </c>
      <c r="L27" s="16">
        <f>SUM(L5:L26)</f>
        <v/>
      </c>
      <c r="M27" s="19">
        <f>SUM(M5:M26)</f>
        <v/>
      </c>
      <c r="N27" s="16">
        <f>SUM(N5:N26)</f>
        <v/>
      </c>
      <c r="O27" s="14" t="n"/>
      <c r="P27" s="14" t="n"/>
      <c r="Q27" s="14" t="n"/>
      <c r="R27" s="14" t="n"/>
      <c r="S27" s="14" t="n"/>
    </row>
  </sheetData>
  <mergeCells count="2">
    <mergeCell ref="A2:S2"/>
    <mergeCell ref="A1:S1"/>
  </mergeCells>
  <pageMargins left="0.75" right="0.75" top="1" bottom="1" header="0.5" footer="0.5"/>
  <pageSetup scale="100"/>
</worksheet>
</file>

<file path=xl/worksheets/sheet8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I26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11" customWidth="1" min="2" max="2"/>
    <col width="38" customWidth="1" min="3" max="3"/>
    <col width="30" customWidth="1" min="4" max="4"/>
    <col width="38" customWidth="1" min="5" max="5"/>
    <col width="38" customWidth="1" min="6" max="6"/>
    <col width="17" customWidth="1" min="7" max="7"/>
    <col width="38" customWidth="1" min="8" max="8"/>
    <col width="38" customWidth="1" min="9" max="9"/>
  </cols>
  <sheetData>
    <row r="1" ht="24" customHeight="1">
      <c r="A1" s="1" t="inlineStr">
        <is>
          <t>Indonesia Disclosure Tracker</t>
        </is>
      </c>
      <c r="B1" s="2" t="n"/>
      <c r="C1" s="2" t="n"/>
      <c r="D1" s="2" t="n"/>
      <c r="E1" s="2" t="n"/>
      <c r="F1" s="2" t="n"/>
      <c r="G1" s="2" t="n"/>
      <c r="H1" s="2" t="n"/>
      <c r="I1" s="2" t="n"/>
    </row>
    <row r="2" ht="34" customHeight="1">
      <c r="A2" s="3" t="inlineStr">
        <is>
          <t>Tracks disclosure quality by source country and identifies which allocations are directly disclosed, partially supported, or model-estimated.</t>
        </is>
      </c>
      <c r="B2" s="2" t="n"/>
      <c r="C2" s="2" t="n"/>
      <c r="D2" s="2" t="n"/>
      <c r="E2" s="2" t="n"/>
      <c r="F2" s="2" t="n"/>
      <c r="G2" s="2" t="n"/>
      <c r="H2" s="2" t="n"/>
      <c r="I2" s="2" t="n"/>
    </row>
    <row r="3"/>
    <row r="4">
      <c r="A4" s="4" t="inlineStr">
        <is>
          <t>Source Country</t>
        </is>
      </c>
      <c r="B4" s="4" t="inlineStr">
        <is>
          <t>ISO3</t>
        </is>
      </c>
      <c r="C4" s="4" t="inlineStr">
        <is>
          <t>Has Public Source-Country Disclosure?</t>
        </is>
      </c>
      <c r="D4" s="4" t="inlineStr">
        <is>
          <t>Latest Year Found</t>
        </is>
      </c>
      <c r="E4" s="4" t="inlineStr">
        <is>
          <t>Data Granularity</t>
        </is>
      </c>
      <c r="F4" s="4" t="inlineStr">
        <is>
          <t>Directly Usable for Indonesia Mapping?</t>
        </is>
      </c>
      <c r="G4" s="4" t="inlineStr">
        <is>
          <t>Confidence Tier</t>
        </is>
      </c>
      <c r="H4" s="4" t="inlineStr">
        <is>
          <t>Reference Basis</t>
        </is>
      </c>
      <c r="I4" s="4" t="inlineStr">
        <is>
          <t>Action / Upgrade Needed</t>
        </is>
      </c>
    </row>
    <row r="5">
      <c r="A5" s="5" t="inlineStr">
        <is>
          <t>Malaysia</t>
        </is>
      </c>
      <c r="B5" s="5" t="inlineStr">
        <is>
          <t>MYS</t>
        </is>
      </c>
      <c r="C5" s="5" t="inlineStr">
        <is>
          <t>Host-country worker-remittance proxy</t>
        </is>
      </c>
      <c r="D5" s="5" t="inlineStr">
        <is>
          <t>Latest SEKI / 2025 narrative</t>
        </is>
      </c>
      <c r="E5" s="5" t="inlineStr">
        <is>
          <t>Worker-remittance by host country or residual proxy</t>
        </is>
      </c>
      <c r="F5" s="5" t="inlineStr">
        <is>
          <t>Proxy usable for allocation; reconcile to WDI personal-remittance total</t>
        </is>
      </c>
      <c r="G5" s="5" t="inlineStr">
        <is>
          <t>A</t>
        </is>
      </c>
      <c r="H5" s="5" t="inlineStr">
        <is>
          <t>Bank Indonesia SEKI Table V.31; BNI 2025 main-source narrative</t>
        </is>
      </c>
      <c r="I5" s="5" t="inlineStr">
        <is>
          <t>Update with full BI annual country table and any WDI/KNOMAD bilateral remittance matrix refresh.</t>
        </is>
      </c>
    </row>
    <row r="6">
      <c r="A6" s="5" t="inlineStr">
        <is>
          <t>Saudi Arabia</t>
        </is>
      </c>
      <c r="B6" s="5" t="inlineStr">
        <is>
          <t>SAU</t>
        </is>
      </c>
      <c r="C6" s="5" t="inlineStr">
        <is>
          <t>Host-country worker-remittance proxy</t>
        </is>
      </c>
      <c r="D6" s="5" t="inlineStr">
        <is>
          <t>Latest SEKI / 2025 narrative</t>
        </is>
      </c>
      <c r="E6" s="5" t="inlineStr">
        <is>
          <t>Worker-remittance by host country or residual proxy</t>
        </is>
      </c>
      <c r="F6" s="5" t="inlineStr">
        <is>
          <t>Proxy usable for allocation; reconcile to WDI personal-remittance total</t>
        </is>
      </c>
      <c r="G6" s="5" t="inlineStr">
        <is>
          <t>A</t>
        </is>
      </c>
      <c r="H6" s="5" t="inlineStr">
        <is>
          <t>Bank Indonesia SEKI Table V.31; BNI 2025 main-source narrative</t>
        </is>
      </c>
      <c r="I6" s="5" t="inlineStr">
        <is>
          <t>Update with full BI annual country table and any WDI/KNOMAD bilateral remittance matrix refresh.</t>
        </is>
      </c>
    </row>
    <row r="7">
      <c r="A7" s="5" t="inlineStr">
        <is>
          <t>Taiwan, Province of China</t>
        </is>
      </c>
      <c r="B7" s="5" t="inlineStr">
        <is>
          <t>TWN</t>
        </is>
      </c>
      <c r="C7" s="5" t="inlineStr">
        <is>
          <t>Host-country worker-remittance proxy</t>
        </is>
      </c>
      <c r="D7" s="5" t="inlineStr">
        <is>
          <t>Latest SEKI / 2025 narrative</t>
        </is>
      </c>
      <c r="E7" s="5" t="inlineStr">
        <is>
          <t>Worker-remittance by host country or residual proxy</t>
        </is>
      </c>
      <c r="F7" s="5" t="inlineStr">
        <is>
          <t>Proxy usable for allocation; reconcile to WDI personal-remittance total</t>
        </is>
      </c>
      <c r="G7" s="5" t="inlineStr">
        <is>
          <t>A</t>
        </is>
      </c>
      <c r="H7" s="5" t="inlineStr">
        <is>
          <t>Bank Indonesia SEKI Table V.31; BNI 2025 main-source narrative</t>
        </is>
      </c>
      <c r="I7" s="5" t="inlineStr">
        <is>
          <t>Update with full BI annual country table and any WDI/KNOMAD bilateral remittance matrix refresh.</t>
        </is>
      </c>
    </row>
    <row r="8">
      <c r="A8" s="5" t="inlineStr">
        <is>
          <t>Hong Kong SAR</t>
        </is>
      </c>
      <c r="B8" s="5" t="inlineStr">
        <is>
          <t>HKG</t>
        </is>
      </c>
      <c r="C8" s="5" t="inlineStr">
        <is>
          <t>Host-country worker-remittance proxy</t>
        </is>
      </c>
      <c r="D8" s="5" t="inlineStr">
        <is>
          <t>Latest SEKI / 2025 narrative</t>
        </is>
      </c>
      <c r="E8" s="5" t="inlineStr">
        <is>
          <t>Worker-remittance by host country or residual proxy</t>
        </is>
      </c>
      <c r="F8" s="5" t="inlineStr">
        <is>
          <t>Proxy usable for allocation; reconcile to WDI personal-remittance total</t>
        </is>
      </c>
      <c r="G8" s="5" t="inlineStr">
        <is>
          <t>A</t>
        </is>
      </c>
      <c r="H8" s="5" t="inlineStr">
        <is>
          <t>Bank Indonesia SEKI Table V.31; BNI 2025 main-source narrative</t>
        </is>
      </c>
      <c r="I8" s="5" t="inlineStr">
        <is>
          <t>Update with full BI annual country table and any WDI/KNOMAD bilateral remittance matrix refresh.</t>
        </is>
      </c>
    </row>
    <row r="9">
      <c r="A9" s="5" t="inlineStr">
        <is>
          <t>Singapore</t>
        </is>
      </c>
      <c r="B9" s="5" t="inlineStr">
        <is>
          <t>SGP</t>
        </is>
      </c>
      <c r="C9" s="5" t="inlineStr">
        <is>
          <t>Host-country worker-remittance proxy</t>
        </is>
      </c>
      <c r="D9" s="5" t="inlineStr">
        <is>
          <t>Latest SEKI / 2025 narrative</t>
        </is>
      </c>
      <c r="E9" s="5" t="inlineStr">
        <is>
          <t>Worker-remittance by host country or residual proxy</t>
        </is>
      </c>
      <c r="F9" s="5" t="inlineStr">
        <is>
          <t>Proxy usable for allocation; reconcile to WDI personal-remittance total</t>
        </is>
      </c>
      <c r="G9" s="5" t="inlineStr">
        <is>
          <t>B</t>
        </is>
      </c>
      <c r="H9" s="5" t="inlineStr">
        <is>
          <t>Bank Indonesia SEKI Table V.31</t>
        </is>
      </c>
      <c r="I9" s="5" t="inlineStr">
        <is>
          <t>Update with full BI annual country table and any WDI/KNOMAD bilateral remittance matrix refresh.</t>
        </is>
      </c>
    </row>
    <row r="10">
      <c r="A10" s="5" t="inlineStr">
        <is>
          <t>Korea (South)</t>
        </is>
      </c>
      <c r="B10" s="5" t="inlineStr">
        <is>
          <t>KOR</t>
        </is>
      </c>
      <c r="C10" s="5" t="inlineStr">
        <is>
          <t>Host-country worker-remittance proxy</t>
        </is>
      </c>
      <c r="D10" s="5" t="inlineStr">
        <is>
          <t>Latest SEKI / 2025 narrative</t>
        </is>
      </c>
      <c r="E10" s="5" t="inlineStr">
        <is>
          <t>Worker-remittance by host country or residual proxy</t>
        </is>
      </c>
      <c r="F10" s="5" t="inlineStr">
        <is>
          <t>Proxy usable for allocation; reconcile to WDI personal-remittance total</t>
        </is>
      </c>
      <c r="G10" s="5" t="inlineStr">
        <is>
          <t>B</t>
        </is>
      </c>
      <c r="H10" s="5" t="inlineStr">
        <is>
          <t>Bank Indonesia SEKI Table V.31; BNI 2025 main-source narrative</t>
        </is>
      </c>
      <c r="I10" s="5" t="inlineStr">
        <is>
          <t>Update with full BI annual country table and any WDI/KNOMAD bilateral remittance matrix refresh.</t>
        </is>
      </c>
    </row>
    <row r="11">
      <c r="A11" s="5" t="inlineStr">
        <is>
          <t>Japan</t>
        </is>
      </c>
      <c r="B11" s="5" t="inlineStr">
        <is>
          <t>JPN</t>
        </is>
      </c>
      <c r="C11" s="5" t="inlineStr">
        <is>
          <t>Host-country worker-remittance proxy</t>
        </is>
      </c>
      <c r="D11" s="5" t="inlineStr">
        <is>
          <t>Latest SEKI / 2025 narrative</t>
        </is>
      </c>
      <c r="E11" s="5" t="inlineStr">
        <is>
          <t>Worker-remittance by host country or residual proxy</t>
        </is>
      </c>
      <c r="F11" s="5" t="inlineStr">
        <is>
          <t>Proxy usable for allocation; reconcile to WDI personal-remittance total</t>
        </is>
      </c>
      <c r="G11" s="5" t="inlineStr">
        <is>
          <t>B</t>
        </is>
      </c>
      <c r="H11" s="5" t="inlineStr">
        <is>
          <t>Bank Indonesia SEKI Table V.31</t>
        </is>
      </c>
      <c r="I11" s="5" t="inlineStr">
        <is>
          <t>Update with full BI annual country table and any WDI/KNOMAD bilateral remittance matrix refresh.</t>
        </is>
      </c>
    </row>
    <row r="12">
      <c r="A12" s="5" t="inlineStr">
        <is>
          <t>United Arab Emirates</t>
        </is>
      </c>
      <c r="B12" s="5" t="inlineStr">
        <is>
          <t>ARE</t>
        </is>
      </c>
      <c r="C12" s="5" t="inlineStr">
        <is>
          <t>Host-country worker-remittance proxy</t>
        </is>
      </c>
      <c r="D12" s="5" t="inlineStr">
        <is>
          <t>Latest SEKI / 2025 narrative</t>
        </is>
      </c>
      <c r="E12" s="5" t="inlineStr">
        <is>
          <t>Worker-remittance by host country or residual proxy</t>
        </is>
      </c>
      <c r="F12" s="5" t="inlineStr">
        <is>
          <t>Proxy usable for allocation; reconcile to WDI personal-remittance total</t>
        </is>
      </c>
      <c r="G12" s="5" t="inlineStr">
        <is>
          <t>B</t>
        </is>
      </c>
      <c r="H12" s="5" t="inlineStr">
        <is>
          <t>Bank Indonesia SEKI Table V.31</t>
        </is>
      </c>
      <c r="I12" s="5" t="inlineStr">
        <is>
          <t>Update with full BI annual country table and any WDI/KNOMAD bilateral remittance matrix refresh.</t>
        </is>
      </c>
    </row>
    <row r="13">
      <c r="A13" s="5" t="inlineStr">
        <is>
          <t>Jordan</t>
        </is>
      </c>
      <c r="B13" s="5" t="inlineStr">
        <is>
          <t>JOR</t>
        </is>
      </c>
      <c r="C13" s="5" t="inlineStr">
        <is>
          <t>Host-country worker-remittance proxy</t>
        </is>
      </c>
      <c r="D13" s="5" t="inlineStr">
        <is>
          <t>Latest SEKI / 2025 narrative</t>
        </is>
      </c>
      <c r="E13" s="5" t="inlineStr">
        <is>
          <t>Worker-remittance by host country or residual proxy</t>
        </is>
      </c>
      <c r="F13" s="5" t="inlineStr">
        <is>
          <t>Proxy usable for allocation; reconcile to WDI personal-remittance total</t>
        </is>
      </c>
      <c r="G13" s="5" t="inlineStr">
        <is>
          <t>B</t>
        </is>
      </c>
      <c r="H13" s="5" t="inlineStr">
        <is>
          <t>Bank Indonesia SEKI Table V.31</t>
        </is>
      </c>
      <c r="I13" s="5" t="inlineStr">
        <is>
          <t>Update with full BI annual country table and any WDI/KNOMAD bilateral remittance matrix refresh.</t>
        </is>
      </c>
    </row>
    <row r="14">
      <c r="A14" s="5" t="inlineStr">
        <is>
          <t>Kuwait</t>
        </is>
      </c>
      <c r="B14" s="5" t="inlineStr">
        <is>
          <t>KWT</t>
        </is>
      </c>
      <c r="C14" s="5" t="inlineStr">
        <is>
          <t>Host-country worker-remittance proxy</t>
        </is>
      </c>
      <c r="D14" s="5" t="inlineStr">
        <is>
          <t>Latest SEKI / 2025 narrative</t>
        </is>
      </c>
      <c r="E14" s="5" t="inlineStr">
        <is>
          <t>Worker-remittance by host country or residual proxy</t>
        </is>
      </c>
      <c r="F14" s="5" t="inlineStr">
        <is>
          <t>Proxy usable for allocation; reconcile to WDI personal-remittance total</t>
        </is>
      </c>
      <c r="G14" s="5" t="inlineStr">
        <is>
          <t>B</t>
        </is>
      </c>
      <c r="H14" s="5" t="inlineStr">
        <is>
          <t>Bank Indonesia SEKI Table V.31</t>
        </is>
      </c>
      <c r="I14" s="5" t="inlineStr">
        <is>
          <t>Update with full BI annual country table and any WDI/KNOMAD bilateral remittance matrix refresh.</t>
        </is>
      </c>
    </row>
    <row r="15">
      <c r="A15" s="5" t="inlineStr">
        <is>
          <t>Qatar</t>
        </is>
      </c>
      <c r="B15" s="5" t="inlineStr">
        <is>
          <t>QAT</t>
        </is>
      </c>
      <c r="C15" s="5" t="inlineStr">
        <is>
          <t>Limited / residual proxy</t>
        </is>
      </c>
      <c r="D15" s="5" t="inlineStr">
        <is>
          <t>Latest SEKI / 2025 narrative</t>
        </is>
      </c>
      <c r="E15" s="5" t="inlineStr">
        <is>
          <t>Worker-remittance by host country or residual proxy</t>
        </is>
      </c>
      <c r="F15" s="5" t="inlineStr">
        <is>
          <t>Residual/proxy only</t>
        </is>
      </c>
      <c r="G15" s="5" t="inlineStr">
        <is>
          <t>C</t>
        </is>
      </c>
      <c r="H15" s="5" t="inlineStr">
        <is>
          <t>Bank Indonesia SEKI Table V.31</t>
        </is>
      </c>
      <c r="I15" s="5" t="inlineStr">
        <is>
          <t>Update with full BI annual country table and any WDI/KNOMAD bilateral remittance matrix refresh.</t>
        </is>
      </c>
    </row>
    <row r="16">
      <c r="A16" s="5" t="inlineStr">
        <is>
          <t>Oman</t>
        </is>
      </c>
      <c r="B16" s="5" t="inlineStr">
        <is>
          <t>OMN</t>
        </is>
      </c>
      <c r="C16" s="5" t="inlineStr">
        <is>
          <t>Limited / residual proxy</t>
        </is>
      </c>
      <c r="D16" s="5" t="inlineStr">
        <is>
          <t>Latest SEKI / 2025 narrative</t>
        </is>
      </c>
      <c r="E16" s="5" t="inlineStr">
        <is>
          <t>Worker-remittance by host country or residual proxy</t>
        </is>
      </c>
      <c r="F16" s="5" t="inlineStr">
        <is>
          <t>Residual/proxy only</t>
        </is>
      </c>
      <c r="G16" s="5" t="inlineStr">
        <is>
          <t>C</t>
        </is>
      </c>
      <c r="H16" s="5" t="inlineStr">
        <is>
          <t>Bank Indonesia SEKI Table V.31</t>
        </is>
      </c>
      <c r="I16" s="5" t="inlineStr">
        <is>
          <t>Update with full BI annual country table and any WDI/KNOMAD bilateral remittance matrix refresh.</t>
        </is>
      </c>
    </row>
    <row r="17">
      <c r="A17" s="5" t="inlineStr">
        <is>
          <t>Brunei Darussalam</t>
        </is>
      </c>
      <c r="B17" s="5" t="inlineStr">
        <is>
          <t>BRN</t>
        </is>
      </c>
      <c r="C17" s="5" t="inlineStr">
        <is>
          <t>Limited / residual proxy</t>
        </is>
      </c>
      <c r="D17" s="5" t="inlineStr">
        <is>
          <t>Latest SEKI / 2025 narrative</t>
        </is>
      </c>
      <c r="E17" s="5" t="inlineStr">
        <is>
          <t>Worker-remittance by host country or residual proxy</t>
        </is>
      </c>
      <c r="F17" s="5" t="inlineStr">
        <is>
          <t>Residual/proxy only</t>
        </is>
      </c>
      <c r="G17" s="5" t="inlineStr">
        <is>
          <t>C</t>
        </is>
      </c>
      <c r="H17" s="5" t="inlineStr">
        <is>
          <t>Bank Indonesia SEKI Table V.31</t>
        </is>
      </c>
      <c r="I17" s="5" t="inlineStr">
        <is>
          <t>Update with full BI annual country table and any WDI/KNOMAD bilateral remittance matrix refresh.</t>
        </is>
      </c>
    </row>
    <row r="18">
      <c r="A18" s="5" t="inlineStr">
        <is>
          <t>Italy</t>
        </is>
      </c>
      <c r="B18" s="5" t="inlineStr">
        <is>
          <t>ITA</t>
        </is>
      </c>
      <c r="C18" s="5" t="inlineStr">
        <is>
          <t>Limited / residual proxy</t>
        </is>
      </c>
      <c r="D18" s="5" t="inlineStr">
        <is>
          <t>Latest SEKI / 2025 narrative</t>
        </is>
      </c>
      <c r="E18" s="5" t="inlineStr">
        <is>
          <t>Worker-remittance by host country or residual proxy</t>
        </is>
      </c>
      <c r="F18" s="5" t="inlineStr">
        <is>
          <t>Residual/proxy only</t>
        </is>
      </c>
      <c r="G18" s="5" t="inlineStr">
        <is>
          <t>C</t>
        </is>
      </c>
      <c r="H18" s="5" t="inlineStr">
        <is>
          <t>Bank Indonesia SEKI Table V.31</t>
        </is>
      </c>
      <c r="I18" s="5" t="inlineStr">
        <is>
          <t>Update with full BI annual country table and any WDI/KNOMAD bilateral remittance matrix refresh.</t>
        </is>
      </c>
    </row>
    <row r="19">
      <c r="A19" s="5" t="inlineStr">
        <is>
          <t>United Kingdom</t>
        </is>
      </c>
      <c r="B19" s="5" t="inlineStr">
        <is>
          <t>GBR</t>
        </is>
      </c>
      <c r="C19" s="5" t="inlineStr">
        <is>
          <t>Limited / residual proxy</t>
        </is>
      </c>
      <c r="D19" s="5" t="inlineStr">
        <is>
          <t>Latest SEKI / 2025 narrative</t>
        </is>
      </c>
      <c r="E19" s="5" t="inlineStr">
        <is>
          <t>Worker-remittance by host country or residual proxy</t>
        </is>
      </c>
      <c r="F19" s="5" t="inlineStr">
        <is>
          <t>Residual/proxy only</t>
        </is>
      </c>
      <c r="G19" s="5" t="inlineStr">
        <is>
          <t>C</t>
        </is>
      </c>
      <c r="H19" s="5" t="inlineStr">
        <is>
          <t>Bank Indonesia SEKI Table V.31</t>
        </is>
      </c>
      <c r="I19" s="5" t="inlineStr">
        <is>
          <t>Update with full BI annual country table and any WDI/KNOMAD bilateral remittance matrix refresh.</t>
        </is>
      </c>
    </row>
    <row r="20">
      <c r="A20" s="5" t="inlineStr">
        <is>
          <t>Germany</t>
        </is>
      </c>
      <c r="B20" s="5" t="inlineStr">
        <is>
          <t>DEU</t>
        </is>
      </c>
      <c r="C20" s="5" t="inlineStr">
        <is>
          <t>Limited / residual proxy</t>
        </is>
      </c>
      <c r="D20" s="5" t="inlineStr">
        <is>
          <t>Latest SEKI / 2025 narrative</t>
        </is>
      </c>
      <c r="E20" s="5" t="inlineStr">
        <is>
          <t>Worker-remittance by host country or residual proxy</t>
        </is>
      </c>
      <c r="F20" s="5" t="inlineStr">
        <is>
          <t>Residual/proxy only</t>
        </is>
      </c>
      <c r="G20" s="5" t="inlineStr">
        <is>
          <t>C</t>
        </is>
      </c>
      <c r="H20" s="5" t="inlineStr">
        <is>
          <t>Bank Indonesia SEKI Table V.31</t>
        </is>
      </c>
      <c r="I20" s="5" t="inlineStr">
        <is>
          <t>Update with full BI annual country table and any WDI/KNOMAD bilateral remittance matrix refresh.</t>
        </is>
      </c>
    </row>
    <row r="21">
      <c r="A21" s="5" t="inlineStr">
        <is>
          <t>Australia</t>
        </is>
      </c>
      <c r="B21" s="5" t="inlineStr">
        <is>
          <t>AUS</t>
        </is>
      </c>
      <c r="C21" s="5" t="inlineStr">
        <is>
          <t>Limited / residual proxy</t>
        </is>
      </c>
      <c r="D21" s="5" t="inlineStr">
        <is>
          <t>Latest SEKI / 2025 narrative</t>
        </is>
      </c>
      <c r="E21" s="5" t="inlineStr">
        <is>
          <t>Worker-remittance by host country or residual proxy</t>
        </is>
      </c>
      <c r="F21" s="5" t="inlineStr">
        <is>
          <t>Residual/proxy only</t>
        </is>
      </c>
      <c r="G21" s="5" t="inlineStr">
        <is>
          <t>C</t>
        </is>
      </c>
      <c r="H21" s="5" t="inlineStr">
        <is>
          <t>Bank Indonesia SEKI Table V.31</t>
        </is>
      </c>
      <c r="I21" s="5" t="inlineStr">
        <is>
          <t>Update with full BI annual country table and any WDI/KNOMAD bilateral remittance matrix refresh.</t>
        </is>
      </c>
    </row>
    <row r="22">
      <c r="A22" s="5" t="inlineStr">
        <is>
          <t>United States / Americas</t>
        </is>
      </c>
      <c r="B22" s="5" t="inlineStr">
        <is>
          <t>USA</t>
        </is>
      </c>
      <c r="C22" s="5" t="inlineStr">
        <is>
          <t>Limited / residual proxy</t>
        </is>
      </c>
      <c r="D22" s="5" t="inlineStr">
        <is>
          <t>Latest SEKI / 2025 narrative</t>
        </is>
      </c>
      <c r="E22" s="5" t="inlineStr">
        <is>
          <t>Worker-remittance by host country or residual proxy</t>
        </is>
      </c>
      <c r="F22" s="5" t="inlineStr">
        <is>
          <t>Residual/proxy only</t>
        </is>
      </c>
      <c r="G22" s="5" t="inlineStr">
        <is>
          <t>C</t>
        </is>
      </c>
      <c r="H22" s="5" t="inlineStr">
        <is>
          <t>Bank Indonesia SEKI Table V.31 regional Americas row; World Bank/KNOMAD methodology</t>
        </is>
      </c>
      <c r="I22" s="5" t="inlineStr">
        <is>
          <t>Update with full BI annual country table and any WDI/KNOMAD bilateral remittance matrix refresh.</t>
        </is>
      </c>
    </row>
    <row r="23">
      <c r="A23" s="5" t="inlineStr">
        <is>
          <t>Other ASEAN</t>
        </is>
      </c>
      <c r="B23" s="5" t="inlineStr">
        <is>
          <t>OASEAN</t>
        </is>
      </c>
      <c r="C23" s="5" t="inlineStr">
        <is>
          <t>Limited / residual proxy</t>
        </is>
      </c>
      <c r="D23" s="5" t="inlineStr">
        <is>
          <t>Latest SEKI / 2025 narrative</t>
        </is>
      </c>
      <c r="E23" s="5" t="inlineStr">
        <is>
          <t>Worker-remittance by host country or residual proxy</t>
        </is>
      </c>
      <c r="F23" s="5" t="inlineStr">
        <is>
          <t>Residual/proxy only</t>
        </is>
      </c>
      <c r="G23" s="5" t="inlineStr">
        <is>
          <t>C</t>
        </is>
      </c>
      <c r="H23" s="5" t="inlineStr">
        <is>
          <t>Bank Indonesia SEKI Table V.31 residual rows</t>
        </is>
      </c>
      <c r="I23" s="5" t="inlineStr">
        <is>
          <t>Update with full BI annual country table and any WDI/KNOMAD bilateral remittance matrix refresh.</t>
        </is>
      </c>
    </row>
    <row r="24">
      <c r="A24" s="5" t="inlineStr">
        <is>
          <t>Other Middle East</t>
        </is>
      </c>
      <c r="B24" s="5" t="inlineStr">
        <is>
          <t>OME</t>
        </is>
      </c>
      <c r="C24" s="5" t="inlineStr">
        <is>
          <t>Limited / residual proxy</t>
        </is>
      </c>
      <c r="D24" s="5" t="inlineStr">
        <is>
          <t>Latest SEKI / 2025 narrative</t>
        </is>
      </c>
      <c r="E24" s="5" t="inlineStr">
        <is>
          <t>Worker-remittance by host country or residual proxy</t>
        </is>
      </c>
      <c r="F24" s="5" t="inlineStr">
        <is>
          <t>Residual/proxy only</t>
        </is>
      </c>
      <c r="G24" s="5" t="inlineStr">
        <is>
          <t>C</t>
        </is>
      </c>
      <c r="H24" s="5" t="inlineStr">
        <is>
          <t>Bank Indonesia SEKI Table V.31 residual rows</t>
        </is>
      </c>
      <c r="I24" s="5" t="inlineStr">
        <is>
          <t>Update with full BI annual country table and any WDI/KNOMAD bilateral remittance matrix refresh.</t>
        </is>
      </c>
    </row>
    <row r="25">
      <c r="A25" s="5" t="inlineStr">
        <is>
          <t>Other Europe</t>
        </is>
      </c>
      <c r="B25" s="5" t="inlineStr">
        <is>
          <t>OEU</t>
        </is>
      </c>
      <c r="C25" s="5" t="inlineStr">
        <is>
          <t>Limited / residual proxy</t>
        </is>
      </c>
      <c r="D25" s="5" t="inlineStr">
        <is>
          <t>Latest SEKI / 2025 narrative</t>
        </is>
      </c>
      <c r="E25" s="5" t="inlineStr">
        <is>
          <t>Worker-remittance by host country or residual proxy</t>
        </is>
      </c>
      <c r="F25" s="5" t="inlineStr">
        <is>
          <t>Residual/proxy only</t>
        </is>
      </c>
      <c r="G25" s="5" t="inlineStr">
        <is>
          <t>C</t>
        </is>
      </c>
      <c r="H25" s="5" t="inlineStr">
        <is>
          <t>Bank Indonesia SEKI Table V.31 residual rows</t>
        </is>
      </c>
      <c r="I25" s="5" t="inlineStr">
        <is>
          <t>Update with full BI annual country table and any WDI/KNOMAD bilateral remittance matrix refresh.</t>
        </is>
      </c>
    </row>
    <row r="26">
      <c r="A26" s="5" t="inlineStr">
        <is>
          <t>Rest of World</t>
        </is>
      </c>
      <c r="B26" s="5" t="inlineStr">
        <is>
          <t>ROW</t>
        </is>
      </c>
      <c r="C26" s="5" t="inlineStr">
        <is>
          <t>Limited / residual proxy</t>
        </is>
      </c>
      <c r="D26" s="5" t="inlineStr">
        <is>
          <t>Latest SEKI / 2025 narrative</t>
        </is>
      </c>
      <c r="E26" s="5" t="inlineStr">
        <is>
          <t>Worker-remittance by host country or residual proxy</t>
        </is>
      </c>
      <c r="F26" s="5" t="inlineStr">
        <is>
          <t>Residual/proxy only</t>
        </is>
      </c>
      <c r="G26" s="5" t="inlineStr">
        <is>
          <t>C</t>
        </is>
      </c>
      <c r="H26" s="5" t="inlineStr">
        <is>
          <t>World Bank/KNOMAD methodology + residual balancing</t>
        </is>
      </c>
      <c r="I26" s="5" t="inlineStr">
        <is>
          <t>Update with full BI annual country table and any WDI/KNOMAD bilateral remittance matrix refresh.</t>
        </is>
      </c>
    </row>
  </sheetData>
  <mergeCells count="2">
    <mergeCell ref="A1:I1"/>
    <mergeCell ref="A2:I2"/>
  </mergeCells>
  <pageMargins left="0.75" right="0.75" top="1" bottom="1" header="0.5" footer="0.5"/>
  <pageSetup scale="100"/>
</worksheet>
</file>

<file path=xl/worksheets/sheet9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F10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38" customWidth="1" min="2" max="2"/>
    <col width="38" customWidth="1" min="3" max="3"/>
    <col width="19" customWidth="1" min="4" max="4"/>
    <col width="38" customWidth="1" min="5" max="5"/>
    <col width="38" customWidth="1" min="6" max="6"/>
  </cols>
  <sheetData>
    <row r="1" ht="24" customHeight="1">
      <c r="A1" s="1" t="inlineStr">
        <is>
          <t>Indonesia YoY Growth Justification</t>
        </is>
      </c>
      <c r="B1" s="2" t="n"/>
      <c r="C1" s="2" t="n"/>
      <c r="D1" s="2" t="n"/>
      <c r="E1" s="2" t="n"/>
      <c r="F1" s="2" t="n"/>
    </row>
    <row r="2" ht="34" customHeight="1">
      <c r="A2" s="3" t="inlineStr">
        <is>
          <t>Explains the observed 2020-2025 Indonesia remittance growth pattern and how it should be interpreted in future projections.</t>
        </is>
      </c>
      <c r="B2" s="2" t="n"/>
      <c r="C2" s="2" t="n"/>
      <c r="D2" s="2" t="n"/>
      <c r="E2" s="2" t="n"/>
      <c r="F2" s="2" t="n"/>
    </row>
    <row r="3"/>
    <row r="4">
      <c r="A4" s="4" t="inlineStr">
        <is>
          <t>Topic</t>
        </is>
      </c>
      <c r="B4" s="4" t="inlineStr">
        <is>
          <t>Explicit Justification</t>
        </is>
      </c>
      <c r="C4" s="4" t="inlineStr">
        <is>
          <t>How It Affects YoY / Projection Logic</t>
        </is>
      </c>
      <c r="D4" s="4" t="inlineStr">
        <is>
          <t>Evidence Strength</t>
        </is>
      </c>
      <c r="E4" s="4" t="inlineStr">
        <is>
          <t>Citation / Evidence</t>
        </is>
      </c>
      <c r="F4" s="4" t="inlineStr">
        <is>
          <t>Model Treatment</t>
        </is>
      </c>
    </row>
    <row r="5">
      <c r="A5" s="5" t="inlineStr">
        <is>
          <t>COVID contraction and reopening rebound</t>
        </is>
      </c>
      <c r="B5" s="5" t="inlineStr">
        <is>
          <t>World Bank WDI shows Indonesia remittances fell in 2020-2021, then jumped strongly in 2022-2024 as worker mobility and placements normalized.</t>
        </is>
      </c>
      <c r="C5" s="5" t="inlineStr">
        <is>
          <t>Explains sharp 2022 rebound and prevents treating that rebound as a permanently repeatable rate.</t>
        </is>
      </c>
      <c r="D5" s="5" t="inlineStr">
        <is>
          <t>High</t>
        </is>
      </c>
      <c r="E5" s="5" t="inlineStr">
        <is>
          <t>World Bank WDI IDN personal remittance series</t>
        </is>
      </c>
      <c r="F5" s="5" t="inlineStr">
        <is>
          <t>Use moderated forward growth after 2025.</t>
        </is>
      </c>
    </row>
    <row r="6">
      <c r="A6" s="5" t="inlineStr">
        <is>
          <t>2025 record migrant-worker remittance narrative</t>
        </is>
      </c>
      <c r="B6" s="5" t="inlineStr">
        <is>
          <t>Bank Indonesia data cited by government officials indicates migrant-worker remittances rose from Rp253tn in 2024 to Rp288tn in 2025, around +14%.</t>
        </is>
      </c>
      <c r="C6" s="5" t="inlineStr">
        <is>
          <t>Supports a provisional 2025 growth-rate bridge, but not a final WDI calendar-year value.</t>
        </is>
      </c>
      <c r="D6" s="5" t="inlineStr">
        <is>
          <t>Medium</t>
        </is>
      </c>
      <c r="E6" s="5" t="inlineStr">
        <is>
          <t>Migrant Times report citing Bank Indonesia/government minister</t>
        </is>
      </c>
      <c r="F6" s="5" t="inlineStr">
        <is>
          <t>Apply +14% growth to 2024 WDI; flag as provisional.</t>
        </is>
      </c>
    </row>
    <row r="7">
      <c r="A7" s="5" t="inlineStr">
        <is>
          <t>Concentrated worker-remittance corridors</t>
        </is>
      </c>
      <c r="B7" s="5" t="inlineStr">
        <is>
          <t>Bank Indonesia SEKI Table V.31 and BNI 2025 narrative point to Malaysia, Saudi Arabia, Taiwan, Hong Kong and South Korea as major sources.</t>
        </is>
      </c>
      <c r="C7" s="5" t="inlineStr">
        <is>
          <t>Supports corridor concentration around ASEAN, Middle East and Advanced Asia destinations.</t>
        </is>
      </c>
      <c r="D7" s="5" t="inlineStr">
        <is>
          <t>Medium-High</t>
        </is>
      </c>
      <c r="E7" s="5" t="inlineStr">
        <is>
          <t>BI SEKI Table V.31; BNI 2025 note</t>
        </is>
      </c>
      <c r="F7" s="5" t="inlineStr">
        <is>
          <t>Use as Tier A/B evidence for country-flow allocation.</t>
        </is>
      </c>
    </row>
    <row r="8">
      <c r="A8" s="5" t="inlineStr">
        <is>
          <t>Basis mismatch: worker remittance vs personal remittance</t>
        </is>
      </c>
      <c r="B8" s="5" t="inlineStr">
        <is>
          <t>BI V.31 is worker-remittance by host country; WDI is personal remittances received.</t>
        </is>
      </c>
      <c r="C8" s="5" t="inlineStr">
        <is>
          <t>Requires explicit limitation and reconciliation; country flows are allocation estimates, not audited WDI bilateral values.</t>
        </is>
      </c>
      <c r="D8" s="5" t="inlineStr">
        <is>
          <t>High</t>
        </is>
      </c>
      <c r="E8" s="5" t="inlineStr">
        <is>
          <t>Bank Indonesia SEKI; World Bank WDI</t>
        </is>
      </c>
      <c r="F8" s="5" t="inlineStr">
        <is>
          <t>Use BI host-country distribution as proxy applied to personal-remittance TAM.</t>
        </is>
      </c>
    </row>
    <row r="9">
      <c r="A9" s="5" t="inlineStr">
        <is>
          <t>Policy focus on higher-skilled placements</t>
        </is>
      </c>
      <c r="B9" s="5" t="inlineStr">
        <is>
          <t>Government initiatives such as SMK Go Global aim to increase higher-skilled overseas placements.</t>
        </is>
      </c>
      <c r="C9" s="5" t="inlineStr">
        <is>
          <t>Potentially supports future remittance growth and corridor diversification, but not guaranteed transaction capture.</t>
        </is>
      </c>
      <c r="D9" s="5" t="inlineStr">
        <is>
          <t>Medium</t>
        </is>
      </c>
      <c r="E9" s="5" t="inlineStr">
        <is>
          <t>Migrant Times / government policy narrative</t>
        </is>
      </c>
      <c r="F9" s="5" t="inlineStr">
        <is>
          <t>Use qualitatively in projections; no direct valuation uplift in YOY workbook.</t>
        </is>
      </c>
    </row>
    <row r="10">
      <c r="A10" s="5" t="inlineStr">
        <is>
          <t>Country-flow uncertainty</t>
        </is>
      </c>
      <c r="B10" s="5" t="inlineStr">
        <is>
          <t>Direct country-by-country personal-remittance data is not publicly complete for 2025.</t>
        </is>
      </c>
      <c r="C10" s="5" t="inlineStr">
        <is>
          <t>Requires wider scenario bands than India/Philippines where source disclosures are stronger.</t>
        </is>
      </c>
      <c r="D10" s="5" t="inlineStr">
        <is>
          <t>High</t>
        </is>
      </c>
      <c r="E10" s="5" t="inlineStr">
        <is>
          <t>Disclosure_Tracker and Reconciled_Country_Flows tabs</t>
        </is>
      </c>
      <c r="F10" s="5" t="inlineStr">
        <is>
          <t>Use wider A/B/C uncertainty bands.</t>
        </is>
      </c>
    </row>
  </sheetData>
  <mergeCells count="2">
    <mergeCell ref="A2:F2"/>
    <mergeCell ref="A1:F1"/>
  </mergeCells>
  <pageMargins left="0.75" right="0.75" top="1" bottom="1" header="0.5" footer="0.5"/>
  <pageSetup scale="100"/>
</worksheet>
</file>

<file path=xl/worksheets/sheet10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E24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25" customWidth="1" min="2" max="2"/>
    <col width="11" customWidth="1" min="3" max="3"/>
    <col width="38" customWidth="1" min="4" max="4"/>
    <col width="26" customWidth="1" min="5" max="5"/>
  </cols>
  <sheetData>
    <row r="1" ht="24" customHeight="1">
      <c r="A1" s="1" t="inlineStr">
        <is>
          <t>Indonesia Projection Assumptions - 2026 to 2031</t>
        </is>
      </c>
      <c r="B1" s="2" t="n"/>
      <c r="C1" s="2" t="n"/>
      <c r="D1" s="2" t="n"/>
      <c r="E1" s="2" t="n"/>
    </row>
    <row r="2" ht="34" customHeight="1">
      <c r="A2" s="3" t="inlineStr">
        <is>
          <t>Low/base/high growth assumptions using 2025 provisional Indonesia remittance anchor. Growth is moderated after post-pandemic recovery and 2025 record narrative.</t>
        </is>
      </c>
      <c r="B2" s="2" t="n"/>
      <c r="C2" s="2" t="n"/>
      <c r="D2" s="2" t="n"/>
      <c r="E2" s="2" t="n"/>
    </row>
    <row r="3"/>
    <row r="4">
      <c r="A4" s="4" t="inlineStr">
        <is>
          <t>Input</t>
        </is>
      </c>
      <c r="B4" s="4" t="inlineStr">
        <is>
          <t>Value</t>
        </is>
      </c>
      <c r="C4" s="4" t="inlineStr">
        <is>
          <t>Unit</t>
        </is>
      </c>
      <c r="D4" s="4" t="inlineStr">
        <is>
          <t>Notes</t>
        </is>
      </c>
      <c r="E4" s="4" t="inlineStr">
        <is>
          <t>Source / Linkage</t>
        </is>
      </c>
    </row>
    <row r="5">
      <c r="A5" s="5" t="inlineStr">
        <is>
          <t>Anchor Year (Provisional)</t>
        </is>
      </c>
      <c r="B5" s="5" t="n">
        <v>2025</v>
      </c>
      <c r="C5" s="5" t="inlineStr">
        <is>
          <t>Year</t>
        </is>
      </c>
      <c r="D5" s="5" t="inlineStr">
        <is>
          <t>2025 is WDI-like estimate until World Bank publishes Indonesia current-US$ value.</t>
        </is>
      </c>
      <c r="E5" s="5" t="inlineStr">
        <is>
          <t>Indonesia_Total_YOY</t>
        </is>
      </c>
    </row>
    <row r="6">
      <c r="A6" s="5" t="inlineStr">
        <is>
          <t>Anchor Total</t>
        </is>
      </c>
      <c r="B6" s="6">
        <f>Indonesia_Total_YOY!T5</f>
        <v/>
      </c>
      <c r="C6" s="5" t="inlineStr">
        <is>
          <t>USD</t>
        </is>
      </c>
      <c r="D6" s="5" t="inlineStr">
        <is>
          <t>Derived from 2024 WDI multiplied by BI-cited 2025 migrant-remittance growth of +14%.</t>
        </is>
      </c>
      <c r="E6" s="5" t="inlineStr">
        <is>
          <t>Indonesia_Total_YOY!T5</t>
        </is>
      </c>
    </row>
    <row r="7">
      <c r="A7" s="5" t="inlineStr">
        <is>
          <t>Base Growth 2026</t>
        </is>
      </c>
      <c r="B7" s="8" t="n">
        <v>0.05</v>
      </c>
      <c r="C7" s="5" t="inlineStr">
        <is>
          <t>%</t>
        </is>
      </c>
      <c r="D7" s="5" t="inlineStr">
        <is>
          <t>Growth moderates after 2025 record and placement recovery.</t>
        </is>
      </c>
      <c r="E7" s="5" t="inlineStr">
        <is>
          <t>YOY_Growth_Justification</t>
        </is>
      </c>
    </row>
    <row r="8">
      <c r="A8" s="5" t="inlineStr">
        <is>
          <t>Base Growth 2027</t>
        </is>
      </c>
      <c r="B8" s="8" t="n">
        <v>0.047</v>
      </c>
      <c r="C8" s="5" t="inlineStr">
        <is>
          <t>%</t>
        </is>
      </c>
      <c r="D8" s="5" t="inlineStr">
        <is>
          <t>Continued worker placement expansion but from a larger base.</t>
        </is>
      </c>
      <c r="E8" s="5" t="inlineStr">
        <is>
          <t>YOY_Growth_Justification</t>
        </is>
      </c>
    </row>
    <row r="9">
      <c r="A9" s="5" t="inlineStr">
        <is>
          <t>Base Growth 2028</t>
        </is>
      </c>
      <c r="B9" s="8" t="n">
        <v>0.044</v>
      </c>
      <c r="C9" s="5" t="inlineStr">
        <is>
          <t>%</t>
        </is>
      </c>
      <c r="D9" s="5" t="inlineStr">
        <is>
          <t>Gradual normalization after rebound phase.</t>
        </is>
      </c>
      <c r="E9" s="5" t="inlineStr">
        <is>
          <t>YOY_Growth_Justification</t>
        </is>
      </c>
    </row>
    <row r="10">
      <c r="A10" s="5" t="inlineStr">
        <is>
          <t>Base Growth 2029</t>
        </is>
      </c>
      <c r="B10" s="8" t="n">
        <v>0.041</v>
      </c>
      <c r="C10" s="5" t="inlineStr">
        <is>
          <t>%</t>
        </is>
      </c>
      <c r="D10" s="5" t="inlineStr">
        <is>
          <t>Mature corridor growth moderation.</t>
        </is>
      </c>
      <c r="E10" s="5" t="inlineStr">
        <is>
          <t>YOY_Growth_Justification</t>
        </is>
      </c>
    </row>
    <row r="11">
      <c r="A11" s="5" t="inlineStr">
        <is>
          <t>Base Growth 2030</t>
        </is>
      </c>
      <c r="B11" s="8" t="n">
        <v>0.039</v>
      </c>
      <c r="C11" s="5" t="inlineStr">
        <is>
          <t>%</t>
        </is>
      </c>
      <c r="D11" s="5" t="inlineStr">
        <is>
          <t>Stable long-run remittance growth.</t>
        </is>
      </c>
      <c r="E11" s="5" t="inlineStr">
        <is>
          <t>YOY_Growth_Justification</t>
        </is>
      </c>
    </row>
    <row r="12">
      <c r="A12" s="5" t="inlineStr">
        <is>
          <t>Base Growth 2031</t>
        </is>
      </c>
      <c r="B12" s="8" t="n">
        <v>0.037</v>
      </c>
      <c r="C12" s="5" t="inlineStr">
        <is>
          <t>%</t>
        </is>
      </c>
      <c r="D12" s="5" t="inlineStr">
        <is>
          <t>Terminal pre-valuation steady-growth assumption.</t>
        </is>
      </c>
      <c r="E12" s="5" t="inlineStr">
        <is>
          <t>YOY_Growth_Justification</t>
        </is>
      </c>
    </row>
    <row r="13">
      <c r="A13" s="5" t="inlineStr">
        <is>
          <t>Low Growth 2026</t>
        </is>
      </c>
      <c r="B13" s="8" t="n">
        <v>0.025</v>
      </c>
      <c r="C13" s="5" t="inlineStr">
        <is>
          <t>%</t>
        </is>
      </c>
      <c r="D13" s="5" t="inlineStr">
        <is>
          <t>Downside: placement slowdown, FX, host-country restrictions.</t>
        </is>
      </c>
      <c r="E13" s="5" t="inlineStr">
        <is>
          <t>Risk case</t>
        </is>
      </c>
    </row>
    <row r="14">
      <c r="A14" s="5" t="inlineStr">
        <is>
          <t>Low Growth 2027</t>
        </is>
      </c>
      <c r="B14" s="8" t="n">
        <v>0.024</v>
      </c>
      <c r="C14" s="5" t="inlineStr">
        <is>
          <t>%</t>
        </is>
      </c>
      <c r="D14" s="5" t="inlineStr">
        <is>
          <t>Downside continuation.</t>
        </is>
      </c>
      <c r="E14" s="5" t="inlineStr">
        <is>
          <t>Risk case</t>
        </is>
      </c>
    </row>
    <row r="15">
      <c r="A15" s="5" t="inlineStr">
        <is>
          <t>Low Growth 2028</t>
        </is>
      </c>
      <c r="B15" s="8" t="n">
        <v>0.023</v>
      </c>
      <c r="C15" s="5" t="inlineStr">
        <is>
          <t>%</t>
        </is>
      </c>
      <c r="D15" s="5" t="inlineStr">
        <is>
          <t>Downside continuation.</t>
        </is>
      </c>
      <c r="E15" s="5" t="inlineStr">
        <is>
          <t>Risk case</t>
        </is>
      </c>
    </row>
    <row r="16">
      <c r="A16" s="5" t="inlineStr">
        <is>
          <t>Low Growth 2029</t>
        </is>
      </c>
      <c r="B16" s="8" t="n">
        <v>0.022</v>
      </c>
      <c r="C16" s="5" t="inlineStr">
        <is>
          <t>%</t>
        </is>
      </c>
      <c r="D16" s="5" t="inlineStr">
        <is>
          <t>Downside continuation.</t>
        </is>
      </c>
      <c r="E16" s="5" t="inlineStr">
        <is>
          <t>Risk case</t>
        </is>
      </c>
    </row>
    <row r="17">
      <c r="A17" s="5" t="inlineStr">
        <is>
          <t>Low Growth 2030</t>
        </is>
      </c>
      <c r="B17" s="8" t="n">
        <v>0.021</v>
      </c>
      <c r="C17" s="5" t="inlineStr">
        <is>
          <t>%</t>
        </is>
      </c>
      <c r="D17" s="5" t="inlineStr">
        <is>
          <t>Downside continuation.</t>
        </is>
      </c>
      <c r="E17" s="5" t="inlineStr">
        <is>
          <t>Risk case</t>
        </is>
      </c>
    </row>
    <row r="18">
      <c r="A18" s="5" t="inlineStr">
        <is>
          <t>Low Growth 2031</t>
        </is>
      </c>
      <c r="B18" s="8" t="n">
        <v>0.02</v>
      </c>
      <c r="C18" s="5" t="inlineStr">
        <is>
          <t>%</t>
        </is>
      </c>
      <c r="D18" s="5" t="inlineStr">
        <is>
          <t>Downside continuation.</t>
        </is>
      </c>
      <c r="E18" s="5" t="inlineStr">
        <is>
          <t>Risk case</t>
        </is>
      </c>
    </row>
    <row r="19">
      <c r="A19" s="5" t="inlineStr">
        <is>
          <t>High Growth 2026</t>
        </is>
      </c>
      <c r="B19" s="8" t="n">
        <v>0.07000000000000001</v>
      </c>
      <c r="C19" s="5" t="inlineStr">
        <is>
          <t>%</t>
        </is>
      </c>
      <c r="D19" s="5" t="inlineStr">
        <is>
          <t>Upside: higher-skilled placement expansion and stronger formal channel adoption.</t>
        </is>
      </c>
      <c r="E19" s="5" t="inlineStr">
        <is>
          <t>Upside case</t>
        </is>
      </c>
    </row>
    <row r="20">
      <c r="A20" s="5" t="inlineStr">
        <is>
          <t>High Growth 2027</t>
        </is>
      </c>
      <c r="B20" s="8" t="n">
        <v>0.066</v>
      </c>
      <c r="C20" s="5" t="inlineStr">
        <is>
          <t>%</t>
        </is>
      </c>
      <c r="D20" s="5" t="inlineStr">
        <is>
          <t>Upside continuation.</t>
        </is>
      </c>
      <c r="E20" s="5" t="inlineStr">
        <is>
          <t>Upside case</t>
        </is>
      </c>
    </row>
    <row r="21">
      <c r="A21" s="5" t="inlineStr">
        <is>
          <t>High Growth 2028</t>
        </is>
      </c>
      <c r="B21" s="8" t="n">
        <v>0.062</v>
      </c>
      <c r="C21" s="5" t="inlineStr">
        <is>
          <t>%</t>
        </is>
      </c>
      <c r="D21" s="5" t="inlineStr">
        <is>
          <t>Upside normalization.</t>
        </is>
      </c>
      <c r="E21" s="5" t="inlineStr">
        <is>
          <t>Upside case</t>
        </is>
      </c>
    </row>
    <row r="22">
      <c r="A22" s="5" t="inlineStr">
        <is>
          <t>High Growth 2029</t>
        </is>
      </c>
      <c r="B22" s="8" t="n">
        <v>0.058</v>
      </c>
      <c r="C22" s="5" t="inlineStr">
        <is>
          <t>%</t>
        </is>
      </c>
      <c r="D22" s="5" t="inlineStr">
        <is>
          <t>Upside normalization.</t>
        </is>
      </c>
      <c r="E22" s="5" t="inlineStr">
        <is>
          <t>Upside case</t>
        </is>
      </c>
    </row>
    <row r="23">
      <c r="A23" s="5" t="inlineStr">
        <is>
          <t>High Growth 2030</t>
        </is>
      </c>
      <c r="B23" s="8" t="n">
        <v>0.054</v>
      </c>
      <c r="C23" s="5" t="inlineStr">
        <is>
          <t>%</t>
        </is>
      </c>
      <c r="D23" s="5" t="inlineStr">
        <is>
          <t>Upside normalization.</t>
        </is>
      </c>
      <c r="E23" s="5" t="inlineStr">
        <is>
          <t>Upside case</t>
        </is>
      </c>
    </row>
    <row r="24">
      <c r="A24" s="5" t="inlineStr">
        <is>
          <t>High Growth 2031</t>
        </is>
      </c>
      <c r="B24" s="8" t="n">
        <v>0.05</v>
      </c>
      <c r="C24" s="5" t="inlineStr">
        <is>
          <t>%</t>
        </is>
      </c>
      <c r="D24" s="5" t="inlineStr">
        <is>
          <t>Upside long-run growth.</t>
        </is>
      </c>
      <c r="E24" s="5" t="inlineStr">
        <is>
          <t>Upside case</t>
        </is>
      </c>
    </row>
  </sheetData>
  <mergeCells count="2">
    <mergeCell ref="A2:E2"/>
    <mergeCell ref="A1:E1"/>
  </mergeCells>
  <pageMargins left="0.75" right="0.75" top="1" bottom="1" header="0.5" footer="0.5"/>
  <pageSetup scale="100"/>
</worksheet>
</file>

<file path=xl/worksheets/sheet11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I13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28" customWidth="1" min="2" max="2"/>
    <col width="36" customWidth="1" min="3" max="3"/>
    <col width="36" customWidth="1" min="4" max="4"/>
    <col width="36" customWidth="1" min="5" max="5"/>
    <col width="36" customWidth="1" min="6" max="6"/>
    <col width="36" customWidth="1" min="7" max="7"/>
    <col width="36" customWidth="1" min="8" max="8"/>
    <col width="29" customWidth="1" min="9" max="9"/>
  </cols>
  <sheetData>
    <row r="1" ht="24" customHeight="1">
      <c r="A1" s="1" t="inlineStr">
        <is>
          <t>Indonesia Total Remittance Projection - 2026 to 2031</t>
        </is>
      </c>
      <c r="B1" s="2" t="n"/>
      <c r="C1" s="2" t="n"/>
      <c r="D1" s="2" t="n"/>
      <c r="E1" s="2" t="n"/>
      <c r="F1" s="2" t="n"/>
      <c r="G1" s="2" t="n"/>
      <c r="H1" s="2" t="n"/>
      <c r="I1" s="2" t="n"/>
    </row>
    <row r="2" ht="34" customHeight="1">
      <c r="A2" s="3" t="inlineStr">
        <is>
          <t>Low/base/high projected Indonesia remittance totals, linked to Proj_Assumptions_26_31.</t>
        </is>
      </c>
      <c r="B2" s="2" t="n"/>
      <c r="C2" s="2" t="n"/>
      <c r="D2" s="2" t="n"/>
      <c r="E2" s="2" t="n"/>
      <c r="F2" s="2" t="n"/>
      <c r="G2" s="2" t="n"/>
      <c r="H2" s="2" t="n"/>
      <c r="I2" s="2" t="n"/>
    </row>
    <row r="3"/>
    <row r="4">
      <c r="A4" s="4" t="inlineStr">
        <is>
          <t>Scenario</t>
        </is>
      </c>
      <c r="B4" s="4" t="inlineStr">
        <is>
          <t>2025 Anchor (USD)</t>
        </is>
      </c>
      <c r="C4" s="4" t="inlineStr">
        <is>
          <t>2026 (USD)</t>
        </is>
      </c>
      <c r="D4" s="4" t="inlineStr">
        <is>
          <t>2027 (USD)</t>
        </is>
      </c>
      <c r="E4" s="4" t="inlineStr">
        <is>
          <t>2028 (USD)</t>
        </is>
      </c>
      <c r="F4" s="4" t="inlineStr">
        <is>
          <t>2029 (USD)</t>
        </is>
      </c>
      <c r="G4" s="4" t="inlineStr">
        <is>
          <t>2030 (USD)</t>
        </is>
      </c>
      <c r="H4" s="4" t="inlineStr">
        <is>
          <t>2031 (USD)</t>
        </is>
      </c>
      <c r="I4" s="4" t="inlineStr">
        <is>
          <t>2025-2031 CAGR</t>
        </is>
      </c>
    </row>
    <row r="5">
      <c r="A5" s="5" t="inlineStr">
        <is>
          <t>Low</t>
        </is>
      </c>
      <c r="B5" s="6">
        <f>Proj_Assumptions_26_31!B6</f>
        <v/>
      </c>
      <c r="C5" s="6">
        <f>B5*(1+Proj_Assumptions_26_31!B13)</f>
        <v/>
      </c>
      <c r="D5" s="6">
        <f>C5*(1+Proj_Assumptions_26_31!B14)</f>
        <v/>
      </c>
      <c r="E5" s="6">
        <f>D5*(1+Proj_Assumptions_26_31!B15)</f>
        <v/>
      </c>
      <c r="F5" s="6">
        <f>E5*(1+Proj_Assumptions_26_31!B16)</f>
        <v/>
      </c>
      <c r="G5" s="6">
        <f>F5*(1+Proj_Assumptions_26_31!B17)</f>
        <v/>
      </c>
      <c r="H5" s="6">
        <f>G5*(1+Proj_Assumptions_26_31!B18)</f>
        <v/>
      </c>
      <c r="I5" s="5">
        <f>IF(B5&gt;0,(H5/B5)^(1/6)-1,0)</f>
        <v/>
      </c>
    </row>
    <row r="6">
      <c r="A6" s="5" t="inlineStr">
        <is>
          <t>Base</t>
        </is>
      </c>
      <c r="B6" s="6">
        <f>Proj_Assumptions_26_31!B6</f>
        <v/>
      </c>
      <c r="C6" s="6">
        <f>B6*(1+Proj_Assumptions_26_31!B7)</f>
        <v/>
      </c>
      <c r="D6" s="6">
        <f>C6*(1+Proj_Assumptions_26_31!B8)</f>
        <v/>
      </c>
      <c r="E6" s="6">
        <f>D6*(1+Proj_Assumptions_26_31!B9)</f>
        <v/>
      </c>
      <c r="F6" s="6">
        <f>E6*(1+Proj_Assumptions_26_31!B10)</f>
        <v/>
      </c>
      <c r="G6" s="6">
        <f>F6*(1+Proj_Assumptions_26_31!B11)</f>
        <v/>
      </c>
      <c r="H6" s="6">
        <f>G6*(1+Proj_Assumptions_26_31!B12)</f>
        <v/>
      </c>
      <c r="I6" s="5">
        <f>IF(B6&gt;0,(H6/B6)^(1/6)-1,0)</f>
        <v/>
      </c>
    </row>
    <row r="7">
      <c r="A7" s="5" t="inlineStr">
        <is>
          <t>High</t>
        </is>
      </c>
      <c r="B7" s="6">
        <f>Proj_Assumptions_26_31!B6</f>
        <v/>
      </c>
      <c r="C7" s="6">
        <f>B7*(1+Proj_Assumptions_26_31!B19)</f>
        <v/>
      </c>
      <c r="D7" s="6">
        <f>C7*(1+Proj_Assumptions_26_31!B20)</f>
        <v/>
      </c>
      <c r="E7" s="6">
        <f>D7*(1+Proj_Assumptions_26_31!B21)</f>
        <v/>
      </c>
      <c r="F7" s="6">
        <f>E7*(1+Proj_Assumptions_26_31!B22)</f>
        <v/>
      </c>
      <c r="G7" s="6">
        <f>F7*(1+Proj_Assumptions_26_31!B23)</f>
        <v/>
      </c>
      <c r="H7" s="6">
        <f>G7*(1+Proj_Assumptions_26_31!B24)</f>
        <v/>
      </c>
      <c r="I7" s="5">
        <f>IF(B7&gt;0,(H7/B7)^(1/6)-1,0)</f>
        <v/>
      </c>
    </row>
    <row r="8"/>
    <row r="9">
      <c r="A9" s="10" t="inlineStr">
        <is>
          <t>YoY Growth (%) by Scenario</t>
        </is>
      </c>
      <c r="B9" s="2" t="n"/>
      <c r="C9" s="2" t="n"/>
      <c r="D9" s="2" t="n"/>
      <c r="E9" s="2" t="n"/>
      <c r="F9" s="2" t="n"/>
      <c r="G9" s="2" t="n"/>
      <c r="H9" s="2" t="n"/>
      <c r="I9" s="2" t="n"/>
    </row>
    <row r="10">
      <c r="A10" s="11" t="inlineStr">
        <is>
          <t>Scenario</t>
        </is>
      </c>
      <c r="B10" s="11" t="inlineStr">
        <is>
          <t>2026</t>
        </is>
      </c>
      <c r="C10" s="11" t="inlineStr">
        <is>
          <t>2027</t>
        </is>
      </c>
      <c r="D10" s="11" t="inlineStr">
        <is>
          <t>2028</t>
        </is>
      </c>
      <c r="E10" s="11" t="inlineStr">
        <is>
          <t>2029</t>
        </is>
      </c>
      <c r="F10" s="11" t="inlineStr">
        <is>
          <t>2030</t>
        </is>
      </c>
      <c r="G10" s="11" t="inlineStr">
        <is>
          <t>2031</t>
        </is>
      </c>
      <c r="H10" s="20" t="n"/>
      <c r="I10" s="20" t="n"/>
    </row>
    <row r="11">
      <c r="A11" s="5" t="inlineStr">
        <is>
          <t>Low</t>
        </is>
      </c>
      <c r="B11" s="8">
        <f>C5/B5-1</f>
        <v/>
      </c>
      <c r="C11" s="8">
        <f>D5/C5-1</f>
        <v/>
      </c>
      <c r="D11" s="8">
        <f>E5/D5-1</f>
        <v/>
      </c>
      <c r="E11" s="8">
        <f>F5/E5-1</f>
        <v/>
      </c>
      <c r="F11" s="8">
        <f>G5/F5-1</f>
        <v/>
      </c>
      <c r="G11" s="8">
        <f>H5/G5-1</f>
        <v/>
      </c>
    </row>
    <row r="12">
      <c r="A12" s="5" t="inlineStr">
        <is>
          <t>Base</t>
        </is>
      </c>
      <c r="B12" s="8">
        <f>C6/B6-1</f>
        <v/>
      </c>
      <c r="C12" s="8">
        <f>D6/C6-1</f>
        <v/>
      </c>
      <c r="D12" s="8">
        <f>E6/D6-1</f>
        <v/>
      </c>
      <c r="E12" s="8">
        <f>F6/E6-1</f>
        <v/>
      </c>
      <c r="F12" s="8">
        <f>G6/F6-1</f>
        <v/>
      </c>
      <c r="G12" s="8">
        <f>H6/G6-1</f>
        <v/>
      </c>
    </row>
    <row r="13">
      <c r="A13" s="5" t="inlineStr">
        <is>
          <t>High</t>
        </is>
      </c>
      <c r="B13" s="8">
        <f>C7/B7-1</f>
        <v/>
      </c>
      <c r="C13" s="8">
        <f>D7/C7-1</f>
        <v/>
      </c>
      <c r="D13" s="8">
        <f>E7/D7-1</f>
        <v/>
      </c>
      <c r="E13" s="8">
        <f>F7/E7-1</f>
        <v/>
      </c>
      <c r="F13" s="8">
        <f>G7/F7-1</f>
        <v/>
      </c>
      <c r="G13" s="8">
        <f>H7/G7-1</f>
        <v/>
      </c>
    </row>
  </sheetData>
  <mergeCells count="3">
    <mergeCell ref="A1:I1"/>
    <mergeCell ref="A9:I9"/>
    <mergeCell ref="A2:I2"/>
  </mergeCells>
  <pageMargins left="0.75" right="0.75" top="1" bottom="1" header="0.5" footer="0.5"/>
  <pageSetup scale="100"/>
</worksheet>
</file>

<file path=xl/worksheets/sheet12.xml><?xml version="1.0" encoding="utf-8"?>
<worksheet xmlns="http://schemas.openxmlformats.org/spreadsheetml/2006/main">
  <sheetPr>
    <tabColor rgb="001F4E78"/>
    <outlinePr summaryBelow="1" summaryRight="1"/>
    <pageSetUpPr fitToPage="0"/>
  </sheetPr>
  <dimension ref="A1:U27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31" customWidth="1" min="2" max="2"/>
    <col width="31" customWidth="1" min="3" max="3"/>
    <col width="34" customWidth="1" min="4" max="4"/>
    <col width="34" customWidth="1" min="5" max="5"/>
    <col width="34" customWidth="1" min="6" max="6"/>
    <col width="34" customWidth="1" min="7" max="7"/>
    <col width="34" customWidth="1" min="8" max="8"/>
    <col width="34" customWidth="1" min="9" max="9"/>
    <col width="34" customWidth="1" min="10" max="10"/>
    <col width="34" customWidth="1" min="11" max="11"/>
    <col width="34" customWidth="1" min="12" max="12"/>
    <col width="34" customWidth="1" min="13" max="13"/>
    <col width="34" customWidth="1" min="14" max="14"/>
    <col width="34" customWidth="1" min="15" max="15"/>
    <col width="34" customWidth="1" min="16" max="16"/>
    <col width="34" customWidth="1" min="17" max="17"/>
    <col width="34" customWidth="1" min="18" max="18"/>
    <col width="34" customWidth="1" min="19" max="19"/>
    <col width="34" customWidth="1" min="20" max="20"/>
    <col width="34" customWidth="1" min="21" max="21"/>
  </cols>
  <sheetData>
    <row r="1" ht="24" customHeight="1">
      <c r="A1" s="1" t="inlineStr">
        <is>
          <t>Indonesia Country Projection - 2026 to 2031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  <c r="U1" s="2" t="n"/>
    </row>
    <row r="2" ht="34" customHeight="1">
      <c r="A2" s="3" t="inlineStr">
        <is>
          <t>Country-level low/base/high projections using 2025 reconciled source-country shares and total projection scenarios.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  <c r="U2" s="2" t="n"/>
    </row>
    <row r="3"/>
    <row r="4">
      <c r="A4" s="4" t="inlineStr">
        <is>
          <t>Source Country</t>
        </is>
      </c>
      <c r="B4" s="4" t="inlineStr">
        <is>
          <t>ISO3</t>
        </is>
      </c>
      <c r="C4" s="4" t="inlineStr">
        <is>
          <t>2025 Share (Reconciled)</t>
        </is>
      </c>
      <c r="D4" s="4" t="inlineStr">
        <is>
          <t>2026 Base (USD)</t>
        </is>
      </c>
      <c r="E4" s="4" t="inlineStr">
        <is>
          <t>2027 Base (USD)</t>
        </is>
      </c>
      <c r="F4" s="4" t="inlineStr">
        <is>
          <t>2028 Base (USD)</t>
        </is>
      </c>
      <c r="G4" s="4" t="inlineStr">
        <is>
          <t>2029 Base (USD)</t>
        </is>
      </c>
      <c r="H4" s="4" t="inlineStr">
        <is>
          <t>2030 Base (USD)</t>
        </is>
      </c>
      <c r="I4" s="4" t="inlineStr">
        <is>
          <t>2031 Base (USD)</t>
        </is>
      </c>
      <c r="J4" s="4" t="inlineStr">
        <is>
          <t>2026 Low (USD)</t>
        </is>
      </c>
      <c r="K4" s="4" t="inlineStr">
        <is>
          <t>2027 Low (USD)</t>
        </is>
      </c>
      <c r="L4" s="4" t="inlineStr">
        <is>
          <t>2028 Low (USD)</t>
        </is>
      </c>
      <c r="M4" s="4" t="inlineStr">
        <is>
          <t>2029 Low (USD)</t>
        </is>
      </c>
      <c r="N4" s="4" t="inlineStr">
        <is>
          <t>2030 Low (USD)</t>
        </is>
      </c>
      <c r="O4" s="4" t="inlineStr">
        <is>
          <t>2031 Low (USD)</t>
        </is>
      </c>
      <c r="P4" s="4" t="inlineStr">
        <is>
          <t>2026 High (USD)</t>
        </is>
      </c>
      <c r="Q4" s="4" t="inlineStr">
        <is>
          <t>2027 High (USD)</t>
        </is>
      </c>
      <c r="R4" s="4" t="inlineStr">
        <is>
          <t>2028 High (USD)</t>
        </is>
      </c>
      <c r="S4" s="4" t="inlineStr">
        <is>
          <t>2029 High (USD)</t>
        </is>
      </c>
      <c r="T4" s="4" t="inlineStr">
        <is>
          <t>2030 High (USD)</t>
        </is>
      </c>
      <c r="U4" s="4" t="inlineStr">
        <is>
          <t>2031 High (USD)</t>
        </is>
      </c>
    </row>
    <row r="5">
      <c r="A5" s="5">
        <f>Reconciled_Country_Flows!A5</f>
        <v/>
      </c>
      <c r="B5" s="5">
        <f>Reconciled_Country_Flows!B5</f>
        <v/>
      </c>
      <c r="C5" s="8">
        <f>Reconciled_Country_Flows!M5</f>
        <v/>
      </c>
      <c r="D5" s="6">
        <f>$C5*Total_Projection_26_31!C$6</f>
        <v/>
      </c>
      <c r="E5" s="6">
        <f>$C5*Total_Projection_26_31!D$6</f>
        <v/>
      </c>
      <c r="F5" s="6">
        <f>$C5*Total_Projection_26_31!E$6</f>
        <v/>
      </c>
      <c r="G5" s="6">
        <f>$C5*Total_Projection_26_31!F$6</f>
        <v/>
      </c>
      <c r="H5" s="6">
        <f>$C5*Total_Projection_26_31!G$6</f>
        <v/>
      </c>
      <c r="I5" s="6">
        <f>$C5*Total_Projection_26_31!H$6</f>
        <v/>
      </c>
      <c r="J5" s="6">
        <f>$C5*Total_Projection_26_31!C$5</f>
        <v/>
      </c>
      <c r="K5" s="6">
        <f>$C5*Total_Projection_26_31!D$5</f>
        <v/>
      </c>
      <c r="L5" s="6">
        <f>$C5*Total_Projection_26_31!E$5</f>
        <v/>
      </c>
      <c r="M5" s="6">
        <f>$C5*Total_Projection_26_31!F$5</f>
        <v/>
      </c>
      <c r="N5" s="6">
        <f>$C5*Total_Projection_26_31!G$5</f>
        <v/>
      </c>
      <c r="O5" s="6">
        <f>$C5*Total_Projection_26_31!H$5</f>
        <v/>
      </c>
      <c r="P5" s="6">
        <f>$C5*Total_Projection_26_31!C$7</f>
        <v/>
      </c>
      <c r="Q5" s="6">
        <f>$C5*Total_Projection_26_31!D$7</f>
        <v/>
      </c>
      <c r="R5" s="6">
        <f>$C5*Total_Projection_26_31!E$7</f>
        <v/>
      </c>
      <c r="S5" s="6">
        <f>$C5*Total_Projection_26_31!F$7</f>
        <v/>
      </c>
      <c r="T5" s="6">
        <f>$C5*Total_Projection_26_31!G$7</f>
        <v/>
      </c>
      <c r="U5" s="6">
        <f>$C5*Total_Projection_26_31!H$7</f>
        <v/>
      </c>
    </row>
    <row r="6">
      <c r="A6" s="5">
        <f>Reconciled_Country_Flows!A6</f>
        <v/>
      </c>
      <c r="B6" s="5">
        <f>Reconciled_Country_Flows!B6</f>
        <v/>
      </c>
      <c r="C6" s="8">
        <f>Reconciled_Country_Flows!M6</f>
        <v/>
      </c>
      <c r="D6" s="6">
        <f>$C6*Total_Projection_26_31!C$6</f>
        <v/>
      </c>
      <c r="E6" s="6">
        <f>$C6*Total_Projection_26_31!D$6</f>
        <v/>
      </c>
      <c r="F6" s="6">
        <f>$C6*Total_Projection_26_31!E$6</f>
        <v/>
      </c>
      <c r="G6" s="6">
        <f>$C6*Total_Projection_26_31!F$6</f>
        <v/>
      </c>
      <c r="H6" s="6">
        <f>$C6*Total_Projection_26_31!G$6</f>
        <v/>
      </c>
      <c r="I6" s="6">
        <f>$C6*Total_Projection_26_31!H$6</f>
        <v/>
      </c>
      <c r="J6" s="6">
        <f>$C6*Total_Projection_26_31!C$5</f>
        <v/>
      </c>
      <c r="K6" s="6">
        <f>$C6*Total_Projection_26_31!D$5</f>
        <v/>
      </c>
      <c r="L6" s="6">
        <f>$C6*Total_Projection_26_31!E$5</f>
        <v/>
      </c>
      <c r="M6" s="6">
        <f>$C6*Total_Projection_26_31!F$5</f>
        <v/>
      </c>
      <c r="N6" s="6">
        <f>$C6*Total_Projection_26_31!G$5</f>
        <v/>
      </c>
      <c r="O6" s="6">
        <f>$C6*Total_Projection_26_31!H$5</f>
        <v/>
      </c>
      <c r="P6" s="6">
        <f>$C6*Total_Projection_26_31!C$7</f>
        <v/>
      </c>
      <c r="Q6" s="6">
        <f>$C6*Total_Projection_26_31!D$7</f>
        <v/>
      </c>
      <c r="R6" s="6">
        <f>$C6*Total_Projection_26_31!E$7</f>
        <v/>
      </c>
      <c r="S6" s="6">
        <f>$C6*Total_Projection_26_31!F$7</f>
        <v/>
      </c>
      <c r="T6" s="6">
        <f>$C6*Total_Projection_26_31!G$7</f>
        <v/>
      </c>
      <c r="U6" s="6">
        <f>$C6*Total_Projection_26_31!H$7</f>
        <v/>
      </c>
    </row>
    <row r="7">
      <c r="A7" s="5">
        <f>Reconciled_Country_Flows!A7</f>
        <v/>
      </c>
      <c r="B7" s="5">
        <f>Reconciled_Country_Flows!B7</f>
        <v/>
      </c>
      <c r="C7" s="8">
        <f>Reconciled_Country_Flows!M7</f>
        <v/>
      </c>
      <c r="D7" s="6">
        <f>$C7*Total_Projection_26_31!C$6</f>
        <v/>
      </c>
      <c r="E7" s="6">
        <f>$C7*Total_Projection_26_31!D$6</f>
        <v/>
      </c>
      <c r="F7" s="6">
        <f>$C7*Total_Projection_26_31!E$6</f>
        <v/>
      </c>
      <c r="G7" s="6">
        <f>$C7*Total_Projection_26_31!F$6</f>
        <v/>
      </c>
      <c r="H7" s="6">
        <f>$C7*Total_Projection_26_31!G$6</f>
        <v/>
      </c>
      <c r="I7" s="6">
        <f>$C7*Total_Projection_26_31!H$6</f>
        <v/>
      </c>
      <c r="J7" s="6">
        <f>$C7*Total_Projection_26_31!C$5</f>
        <v/>
      </c>
      <c r="K7" s="6">
        <f>$C7*Total_Projection_26_31!D$5</f>
        <v/>
      </c>
      <c r="L7" s="6">
        <f>$C7*Total_Projection_26_31!E$5</f>
        <v/>
      </c>
      <c r="M7" s="6">
        <f>$C7*Total_Projection_26_31!F$5</f>
        <v/>
      </c>
      <c r="N7" s="6">
        <f>$C7*Total_Projection_26_31!G$5</f>
        <v/>
      </c>
      <c r="O7" s="6">
        <f>$C7*Total_Projection_26_31!H$5</f>
        <v/>
      </c>
      <c r="P7" s="6">
        <f>$C7*Total_Projection_26_31!C$7</f>
        <v/>
      </c>
      <c r="Q7" s="6">
        <f>$C7*Total_Projection_26_31!D$7</f>
        <v/>
      </c>
      <c r="R7" s="6">
        <f>$C7*Total_Projection_26_31!E$7</f>
        <v/>
      </c>
      <c r="S7" s="6">
        <f>$C7*Total_Projection_26_31!F$7</f>
        <v/>
      </c>
      <c r="T7" s="6">
        <f>$C7*Total_Projection_26_31!G$7</f>
        <v/>
      </c>
      <c r="U7" s="6">
        <f>$C7*Total_Projection_26_31!H$7</f>
        <v/>
      </c>
    </row>
    <row r="8">
      <c r="A8" s="5">
        <f>Reconciled_Country_Flows!A8</f>
        <v/>
      </c>
      <c r="B8" s="5">
        <f>Reconciled_Country_Flows!B8</f>
        <v/>
      </c>
      <c r="C8" s="8">
        <f>Reconciled_Country_Flows!M8</f>
        <v/>
      </c>
      <c r="D8" s="6">
        <f>$C8*Total_Projection_26_31!C$6</f>
        <v/>
      </c>
      <c r="E8" s="6">
        <f>$C8*Total_Projection_26_31!D$6</f>
        <v/>
      </c>
      <c r="F8" s="6">
        <f>$C8*Total_Projection_26_31!E$6</f>
        <v/>
      </c>
      <c r="G8" s="6">
        <f>$C8*Total_Projection_26_31!F$6</f>
        <v/>
      </c>
      <c r="H8" s="6">
        <f>$C8*Total_Projection_26_31!G$6</f>
        <v/>
      </c>
      <c r="I8" s="6">
        <f>$C8*Total_Projection_26_31!H$6</f>
        <v/>
      </c>
      <c r="J8" s="6">
        <f>$C8*Total_Projection_26_31!C$5</f>
        <v/>
      </c>
      <c r="K8" s="6">
        <f>$C8*Total_Projection_26_31!D$5</f>
        <v/>
      </c>
      <c r="L8" s="6">
        <f>$C8*Total_Projection_26_31!E$5</f>
        <v/>
      </c>
      <c r="M8" s="6">
        <f>$C8*Total_Projection_26_31!F$5</f>
        <v/>
      </c>
      <c r="N8" s="6">
        <f>$C8*Total_Projection_26_31!G$5</f>
        <v/>
      </c>
      <c r="O8" s="6">
        <f>$C8*Total_Projection_26_31!H$5</f>
        <v/>
      </c>
      <c r="P8" s="6">
        <f>$C8*Total_Projection_26_31!C$7</f>
        <v/>
      </c>
      <c r="Q8" s="6">
        <f>$C8*Total_Projection_26_31!D$7</f>
        <v/>
      </c>
      <c r="R8" s="6">
        <f>$C8*Total_Projection_26_31!E$7</f>
        <v/>
      </c>
      <c r="S8" s="6">
        <f>$C8*Total_Projection_26_31!F$7</f>
        <v/>
      </c>
      <c r="T8" s="6">
        <f>$C8*Total_Projection_26_31!G$7</f>
        <v/>
      </c>
      <c r="U8" s="6">
        <f>$C8*Total_Projection_26_31!H$7</f>
        <v/>
      </c>
    </row>
    <row r="9">
      <c r="A9" s="5">
        <f>Reconciled_Country_Flows!A9</f>
        <v/>
      </c>
      <c r="B9" s="5">
        <f>Reconciled_Country_Flows!B9</f>
        <v/>
      </c>
      <c r="C9" s="8">
        <f>Reconciled_Country_Flows!M9</f>
        <v/>
      </c>
      <c r="D9" s="6">
        <f>$C9*Total_Projection_26_31!C$6</f>
        <v/>
      </c>
      <c r="E9" s="6">
        <f>$C9*Total_Projection_26_31!D$6</f>
        <v/>
      </c>
      <c r="F9" s="6">
        <f>$C9*Total_Projection_26_31!E$6</f>
        <v/>
      </c>
      <c r="G9" s="6">
        <f>$C9*Total_Projection_26_31!F$6</f>
        <v/>
      </c>
      <c r="H9" s="6">
        <f>$C9*Total_Projection_26_31!G$6</f>
        <v/>
      </c>
      <c r="I9" s="6">
        <f>$C9*Total_Projection_26_31!H$6</f>
        <v/>
      </c>
      <c r="J9" s="6">
        <f>$C9*Total_Projection_26_31!C$5</f>
        <v/>
      </c>
      <c r="K9" s="6">
        <f>$C9*Total_Projection_26_31!D$5</f>
        <v/>
      </c>
      <c r="L9" s="6">
        <f>$C9*Total_Projection_26_31!E$5</f>
        <v/>
      </c>
      <c r="M9" s="6">
        <f>$C9*Total_Projection_26_31!F$5</f>
        <v/>
      </c>
      <c r="N9" s="6">
        <f>$C9*Total_Projection_26_31!G$5</f>
        <v/>
      </c>
      <c r="O9" s="6">
        <f>$C9*Total_Projection_26_31!H$5</f>
        <v/>
      </c>
      <c r="P9" s="6">
        <f>$C9*Total_Projection_26_31!C$7</f>
        <v/>
      </c>
      <c r="Q9" s="6">
        <f>$C9*Total_Projection_26_31!D$7</f>
        <v/>
      </c>
      <c r="R9" s="6">
        <f>$C9*Total_Projection_26_31!E$7</f>
        <v/>
      </c>
      <c r="S9" s="6">
        <f>$C9*Total_Projection_26_31!F$7</f>
        <v/>
      </c>
      <c r="T9" s="6">
        <f>$C9*Total_Projection_26_31!G$7</f>
        <v/>
      </c>
      <c r="U9" s="6">
        <f>$C9*Total_Projection_26_31!H$7</f>
        <v/>
      </c>
    </row>
    <row r="10">
      <c r="A10" s="5">
        <f>Reconciled_Country_Flows!A10</f>
        <v/>
      </c>
      <c r="B10" s="5">
        <f>Reconciled_Country_Flows!B10</f>
        <v/>
      </c>
      <c r="C10" s="8">
        <f>Reconciled_Country_Flows!M10</f>
        <v/>
      </c>
      <c r="D10" s="6">
        <f>$C10*Total_Projection_26_31!C$6</f>
        <v/>
      </c>
      <c r="E10" s="6">
        <f>$C10*Total_Projection_26_31!D$6</f>
        <v/>
      </c>
      <c r="F10" s="6">
        <f>$C10*Total_Projection_26_31!E$6</f>
        <v/>
      </c>
      <c r="G10" s="6">
        <f>$C10*Total_Projection_26_31!F$6</f>
        <v/>
      </c>
      <c r="H10" s="6">
        <f>$C10*Total_Projection_26_31!G$6</f>
        <v/>
      </c>
      <c r="I10" s="6">
        <f>$C10*Total_Projection_26_31!H$6</f>
        <v/>
      </c>
      <c r="J10" s="6">
        <f>$C10*Total_Projection_26_31!C$5</f>
        <v/>
      </c>
      <c r="K10" s="6">
        <f>$C10*Total_Projection_26_31!D$5</f>
        <v/>
      </c>
      <c r="L10" s="6">
        <f>$C10*Total_Projection_26_31!E$5</f>
        <v/>
      </c>
      <c r="M10" s="6">
        <f>$C10*Total_Projection_26_31!F$5</f>
        <v/>
      </c>
      <c r="N10" s="6">
        <f>$C10*Total_Projection_26_31!G$5</f>
        <v/>
      </c>
      <c r="O10" s="6">
        <f>$C10*Total_Projection_26_31!H$5</f>
        <v/>
      </c>
      <c r="P10" s="6">
        <f>$C10*Total_Projection_26_31!C$7</f>
        <v/>
      </c>
      <c r="Q10" s="6">
        <f>$C10*Total_Projection_26_31!D$7</f>
        <v/>
      </c>
      <c r="R10" s="6">
        <f>$C10*Total_Projection_26_31!E$7</f>
        <v/>
      </c>
      <c r="S10" s="6">
        <f>$C10*Total_Projection_26_31!F$7</f>
        <v/>
      </c>
      <c r="T10" s="6">
        <f>$C10*Total_Projection_26_31!G$7</f>
        <v/>
      </c>
      <c r="U10" s="6">
        <f>$C10*Total_Projection_26_31!H$7</f>
        <v/>
      </c>
    </row>
    <row r="11">
      <c r="A11" s="5">
        <f>Reconciled_Country_Flows!A11</f>
        <v/>
      </c>
      <c r="B11" s="5">
        <f>Reconciled_Country_Flows!B11</f>
        <v/>
      </c>
      <c r="C11" s="8">
        <f>Reconciled_Country_Flows!M11</f>
        <v/>
      </c>
      <c r="D11" s="6">
        <f>$C11*Total_Projection_26_31!C$6</f>
        <v/>
      </c>
      <c r="E11" s="6">
        <f>$C11*Total_Projection_26_31!D$6</f>
        <v/>
      </c>
      <c r="F11" s="6">
        <f>$C11*Total_Projection_26_31!E$6</f>
        <v/>
      </c>
      <c r="G11" s="6">
        <f>$C11*Total_Projection_26_31!F$6</f>
        <v/>
      </c>
      <c r="H11" s="6">
        <f>$C11*Total_Projection_26_31!G$6</f>
        <v/>
      </c>
      <c r="I11" s="6">
        <f>$C11*Total_Projection_26_31!H$6</f>
        <v/>
      </c>
      <c r="J11" s="6">
        <f>$C11*Total_Projection_26_31!C$5</f>
        <v/>
      </c>
      <c r="K11" s="6">
        <f>$C11*Total_Projection_26_31!D$5</f>
        <v/>
      </c>
      <c r="L11" s="6">
        <f>$C11*Total_Projection_26_31!E$5</f>
        <v/>
      </c>
      <c r="M11" s="6">
        <f>$C11*Total_Projection_26_31!F$5</f>
        <v/>
      </c>
      <c r="N11" s="6">
        <f>$C11*Total_Projection_26_31!G$5</f>
        <v/>
      </c>
      <c r="O11" s="6">
        <f>$C11*Total_Projection_26_31!H$5</f>
        <v/>
      </c>
      <c r="P11" s="6">
        <f>$C11*Total_Projection_26_31!C$7</f>
        <v/>
      </c>
      <c r="Q11" s="6">
        <f>$C11*Total_Projection_26_31!D$7</f>
        <v/>
      </c>
      <c r="R11" s="6">
        <f>$C11*Total_Projection_26_31!E$7</f>
        <v/>
      </c>
      <c r="S11" s="6">
        <f>$C11*Total_Projection_26_31!F$7</f>
        <v/>
      </c>
      <c r="T11" s="6">
        <f>$C11*Total_Projection_26_31!G$7</f>
        <v/>
      </c>
      <c r="U11" s="6">
        <f>$C11*Total_Projection_26_31!H$7</f>
        <v/>
      </c>
    </row>
    <row r="12">
      <c r="A12" s="5">
        <f>Reconciled_Country_Flows!A12</f>
        <v/>
      </c>
      <c r="B12" s="5">
        <f>Reconciled_Country_Flows!B12</f>
        <v/>
      </c>
      <c r="C12" s="8">
        <f>Reconciled_Country_Flows!M12</f>
        <v/>
      </c>
      <c r="D12" s="6">
        <f>$C12*Total_Projection_26_31!C$6</f>
        <v/>
      </c>
      <c r="E12" s="6">
        <f>$C12*Total_Projection_26_31!D$6</f>
        <v/>
      </c>
      <c r="F12" s="6">
        <f>$C12*Total_Projection_26_31!E$6</f>
        <v/>
      </c>
      <c r="G12" s="6">
        <f>$C12*Total_Projection_26_31!F$6</f>
        <v/>
      </c>
      <c r="H12" s="6">
        <f>$C12*Total_Projection_26_31!G$6</f>
        <v/>
      </c>
      <c r="I12" s="6">
        <f>$C12*Total_Projection_26_31!H$6</f>
        <v/>
      </c>
      <c r="J12" s="6">
        <f>$C12*Total_Projection_26_31!C$5</f>
        <v/>
      </c>
      <c r="K12" s="6">
        <f>$C12*Total_Projection_26_31!D$5</f>
        <v/>
      </c>
      <c r="L12" s="6">
        <f>$C12*Total_Projection_26_31!E$5</f>
        <v/>
      </c>
      <c r="M12" s="6">
        <f>$C12*Total_Projection_26_31!F$5</f>
        <v/>
      </c>
      <c r="N12" s="6">
        <f>$C12*Total_Projection_26_31!G$5</f>
        <v/>
      </c>
      <c r="O12" s="6">
        <f>$C12*Total_Projection_26_31!H$5</f>
        <v/>
      </c>
      <c r="P12" s="6">
        <f>$C12*Total_Projection_26_31!C$7</f>
        <v/>
      </c>
      <c r="Q12" s="6">
        <f>$C12*Total_Projection_26_31!D$7</f>
        <v/>
      </c>
      <c r="R12" s="6">
        <f>$C12*Total_Projection_26_31!E$7</f>
        <v/>
      </c>
      <c r="S12" s="6">
        <f>$C12*Total_Projection_26_31!F$7</f>
        <v/>
      </c>
      <c r="T12" s="6">
        <f>$C12*Total_Projection_26_31!G$7</f>
        <v/>
      </c>
      <c r="U12" s="6">
        <f>$C12*Total_Projection_26_31!H$7</f>
        <v/>
      </c>
    </row>
    <row r="13">
      <c r="A13" s="5">
        <f>Reconciled_Country_Flows!A13</f>
        <v/>
      </c>
      <c r="B13" s="5">
        <f>Reconciled_Country_Flows!B13</f>
        <v/>
      </c>
      <c r="C13" s="8">
        <f>Reconciled_Country_Flows!M13</f>
        <v/>
      </c>
      <c r="D13" s="6">
        <f>$C13*Total_Projection_26_31!C$6</f>
        <v/>
      </c>
      <c r="E13" s="6">
        <f>$C13*Total_Projection_26_31!D$6</f>
        <v/>
      </c>
      <c r="F13" s="6">
        <f>$C13*Total_Projection_26_31!E$6</f>
        <v/>
      </c>
      <c r="G13" s="6">
        <f>$C13*Total_Projection_26_31!F$6</f>
        <v/>
      </c>
      <c r="H13" s="6">
        <f>$C13*Total_Projection_26_31!G$6</f>
        <v/>
      </c>
      <c r="I13" s="6">
        <f>$C13*Total_Projection_26_31!H$6</f>
        <v/>
      </c>
      <c r="J13" s="6">
        <f>$C13*Total_Projection_26_31!C$5</f>
        <v/>
      </c>
      <c r="K13" s="6">
        <f>$C13*Total_Projection_26_31!D$5</f>
        <v/>
      </c>
      <c r="L13" s="6">
        <f>$C13*Total_Projection_26_31!E$5</f>
        <v/>
      </c>
      <c r="M13" s="6">
        <f>$C13*Total_Projection_26_31!F$5</f>
        <v/>
      </c>
      <c r="N13" s="6">
        <f>$C13*Total_Projection_26_31!G$5</f>
        <v/>
      </c>
      <c r="O13" s="6">
        <f>$C13*Total_Projection_26_31!H$5</f>
        <v/>
      </c>
      <c r="P13" s="6">
        <f>$C13*Total_Projection_26_31!C$7</f>
        <v/>
      </c>
      <c r="Q13" s="6">
        <f>$C13*Total_Projection_26_31!D$7</f>
        <v/>
      </c>
      <c r="R13" s="6">
        <f>$C13*Total_Projection_26_31!E$7</f>
        <v/>
      </c>
      <c r="S13" s="6">
        <f>$C13*Total_Projection_26_31!F$7</f>
        <v/>
      </c>
      <c r="T13" s="6">
        <f>$C13*Total_Projection_26_31!G$7</f>
        <v/>
      </c>
      <c r="U13" s="6">
        <f>$C13*Total_Projection_26_31!H$7</f>
        <v/>
      </c>
    </row>
    <row r="14">
      <c r="A14" s="5">
        <f>Reconciled_Country_Flows!A14</f>
        <v/>
      </c>
      <c r="B14" s="5">
        <f>Reconciled_Country_Flows!B14</f>
        <v/>
      </c>
      <c r="C14" s="8">
        <f>Reconciled_Country_Flows!M14</f>
        <v/>
      </c>
      <c r="D14" s="6">
        <f>$C14*Total_Projection_26_31!C$6</f>
        <v/>
      </c>
      <c r="E14" s="6">
        <f>$C14*Total_Projection_26_31!D$6</f>
        <v/>
      </c>
      <c r="F14" s="6">
        <f>$C14*Total_Projection_26_31!E$6</f>
        <v/>
      </c>
      <c r="G14" s="6">
        <f>$C14*Total_Projection_26_31!F$6</f>
        <v/>
      </c>
      <c r="H14" s="6">
        <f>$C14*Total_Projection_26_31!G$6</f>
        <v/>
      </c>
      <c r="I14" s="6">
        <f>$C14*Total_Projection_26_31!H$6</f>
        <v/>
      </c>
      <c r="J14" s="6">
        <f>$C14*Total_Projection_26_31!C$5</f>
        <v/>
      </c>
      <c r="K14" s="6">
        <f>$C14*Total_Projection_26_31!D$5</f>
        <v/>
      </c>
      <c r="L14" s="6">
        <f>$C14*Total_Projection_26_31!E$5</f>
        <v/>
      </c>
      <c r="M14" s="6">
        <f>$C14*Total_Projection_26_31!F$5</f>
        <v/>
      </c>
      <c r="N14" s="6">
        <f>$C14*Total_Projection_26_31!G$5</f>
        <v/>
      </c>
      <c r="O14" s="6">
        <f>$C14*Total_Projection_26_31!H$5</f>
        <v/>
      </c>
      <c r="P14" s="6">
        <f>$C14*Total_Projection_26_31!C$7</f>
        <v/>
      </c>
      <c r="Q14" s="6">
        <f>$C14*Total_Projection_26_31!D$7</f>
        <v/>
      </c>
      <c r="R14" s="6">
        <f>$C14*Total_Projection_26_31!E$7</f>
        <v/>
      </c>
      <c r="S14" s="6">
        <f>$C14*Total_Projection_26_31!F$7</f>
        <v/>
      </c>
      <c r="T14" s="6">
        <f>$C14*Total_Projection_26_31!G$7</f>
        <v/>
      </c>
      <c r="U14" s="6">
        <f>$C14*Total_Projection_26_31!H$7</f>
        <v/>
      </c>
    </row>
    <row r="15">
      <c r="A15" s="5">
        <f>Reconciled_Country_Flows!A15</f>
        <v/>
      </c>
      <c r="B15" s="5">
        <f>Reconciled_Country_Flows!B15</f>
        <v/>
      </c>
      <c r="C15" s="8">
        <f>Reconciled_Country_Flows!M15</f>
        <v/>
      </c>
      <c r="D15" s="6">
        <f>$C15*Total_Projection_26_31!C$6</f>
        <v/>
      </c>
      <c r="E15" s="6">
        <f>$C15*Total_Projection_26_31!D$6</f>
        <v/>
      </c>
      <c r="F15" s="6">
        <f>$C15*Total_Projection_26_31!E$6</f>
        <v/>
      </c>
      <c r="G15" s="6">
        <f>$C15*Total_Projection_26_31!F$6</f>
        <v/>
      </c>
      <c r="H15" s="6">
        <f>$C15*Total_Projection_26_31!G$6</f>
        <v/>
      </c>
      <c r="I15" s="6">
        <f>$C15*Total_Projection_26_31!H$6</f>
        <v/>
      </c>
      <c r="J15" s="6">
        <f>$C15*Total_Projection_26_31!C$5</f>
        <v/>
      </c>
      <c r="K15" s="6">
        <f>$C15*Total_Projection_26_31!D$5</f>
        <v/>
      </c>
      <c r="L15" s="6">
        <f>$C15*Total_Projection_26_31!E$5</f>
        <v/>
      </c>
      <c r="M15" s="6">
        <f>$C15*Total_Projection_26_31!F$5</f>
        <v/>
      </c>
      <c r="N15" s="6">
        <f>$C15*Total_Projection_26_31!G$5</f>
        <v/>
      </c>
      <c r="O15" s="6">
        <f>$C15*Total_Projection_26_31!H$5</f>
        <v/>
      </c>
      <c r="P15" s="6">
        <f>$C15*Total_Projection_26_31!C$7</f>
        <v/>
      </c>
      <c r="Q15" s="6">
        <f>$C15*Total_Projection_26_31!D$7</f>
        <v/>
      </c>
      <c r="R15" s="6">
        <f>$C15*Total_Projection_26_31!E$7</f>
        <v/>
      </c>
      <c r="S15" s="6">
        <f>$C15*Total_Projection_26_31!F$7</f>
        <v/>
      </c>
      <c r="T15" s="6">
        <f>$C15*Total_Projection_26_31!G$7</f>
        <v/>
      </c>
      <c r="U15" s="6">
        <f>$C15*Total_Projection_26_31!H$7</f>
        <v/>
      </c>
    </row>
    <row r="16">
      <c r="A16" s="5">
        <f>Reconciled_Country_Flows!A16</f>
        <v/>
      </c>
      <c r="B16" s="5">
        <f>Reconciled_Country_Flows!B16</f>
        <v/>
      </c>
      <c r="C16" s="8">
        <f>Reconciled_Country_Flows!M16</f>
        <v/>
      </c>
      <c r="D16" s="6">
        <f>$C16*Total_Projection_26_31!C$6</f>
        <v/>
      </c>
      <c r="E16" s="6">
        <f>$C16*Total_Projection_26_31!D$6</f>
        <v/>
      </c>
      <c r="F16" s="6">
        <f>$C16*Total_Projection_26_31!E$6</f>
        <v/>
      </c>
      <c r="G16" s="6">
        <f>$C16*Total_Projection_26_31!F$6</f>
        <v/>
      </c>
      <c r="H16" s="6">
        <f>$C16*Total_Projection_26_31!G$6</f>
        <v/>
      </c>
      <c r="I16" s="6">
        <f>$C16*Total_Projection_26_31!H$6</f>
        <v/>
      </c>
      <c r="J16" s="6">
        <f>$C16*Total_Projection_26_31!C$5</f>
        <v/>
      </c>
      <c r="K16" s="6">
        <f>$C16*Total_Projection_26_31!D$5</f>
        <v/>
      </c>
      <c r="L16" s="6">
        <f>$C16*Total_Projection_26_31!E$5</f>
        <v/>
      </c>
      <c r="M16" s="6">
        <f>$C16*Total_Projection_26_31!F$5</f>
        <v/>
      </c>
      <c r="N16" s="6">
        <f>$C16*Total_Projection_26_31!G$5</f>
        <v/>
      </c>
      <c r="O16" s="6">
        <f>$C16*Total_Projection_26_31!H$5</f>
        <v/>
      </c>
      <c r="P16" s="6">
        <f>$C16*Total_Projection_26_31!C$7</f>
        <v/>
      </c>
      <c r="Q16" s="6">
        <f>$C16*Total_Projection_26_31!D$7</f>
        <v/>
      </c>
      <c r="R16" s="6">
        <f>$C16*Total_Projection_26_31!E$7</f>
        <v/>
      </c>
      <c r="S16" s="6">
        <f>$C16*Total_Projection_26_31!F$7</f>
        <v/>
      </c>
      <c r="T16" s="6">
        <f>$C16*Total_Projection_26_31!G$7</f>
        <v/>
      </c>
      <c r="U16" s="6">
        <f>$C16*Total_Projection_26_31!H$7</f>
        <v/>
      </c>
    </row>
    <row r="17">
      <c r="A17" s="5">
        <f>Reconciled_Country_Flows!A17</f>
        <v/>
      </c>
      <c r="B17" s="5">
        <f>Reconciled_Country_Flows!B17</f>
        <v/>
      </c>
      <c r="C17" s="8">
        <f>Reconciled_Country_Flows!M17</f>
        <v/>
      </c>
      <c r="D17" s="6">
        <f>$C17*Total_Projection_26_31!C$6</f>
        <v/>
      </c>
      <c r="E17" s="6">
        <f>$C17*Total_Projection_26_31!D$6</f>
        <v/>
      </c>
      <c r="F17" s="6">
        <f>$C17*Total_Projection_26_31!E$6</f>
        <v/>
      </c>
      <c r="G17" s="6">
        <f>$C17*Total_Projection_26_31!F$6</f>
        <v/>
      </c>
      <c r="H17" s="6">
        <f>$C17*Total_Projection_26_31!G$6</f>
        <v/>
      </c>
      <c r="I17" s="6">
        <f>$C17*Total_Projection_26_31!H$6</f>
        <v/>
      </c>
      <c r="J17" s="6">
        <f>$C17*Total_Projection_26_31!C$5</f>
        <v/>
      </c>
      <c r="K17" s="6">
        <f>$C17*Total_Projection_26_31!D$5</f>
        <v/>
      </c>
      <c r="L17" s="6">
        <f>$C17*Total_Projection_26_31!E$5</f>
        <v/>
      </c>
      <c r="M17" s="6">
        <f>$C17*Total_Projection_26_31!F$5</f>
        <v/>
      </c>
      <c r="N17" s="6">
        <f>$C17*Total_Projection_26_31!G$5</f>
        <v/>
      </c>
      <c r="O17" s="6">
        <f>$C17*Total_Projection_26_31!H$5</f>
        <v/>
      </c>
      <c r="P17" s="6">
        <f>$C17*Total_Projection_26_31!C$7</f>
        <v/>
      </c>
      <c r="Q17" s="6">
        <f>$C17*Total_Projection_26_31!D$7</f>
        <v/>
      </c>
      <c r="R17" s="6">
        <f>$C17*Total_Projection_26_31!E$7</f>
        <v/>
      </c>
      <c r="S17" s="6">
        <f>$C17*Total_Projection_26_31!F$7</f>
        <v/>
      </c>
      <c r="T17" s="6">
        <f>$C17*Total_Projection_26_31!G$7</f>
        <v/>
      </c>
      <c r="U17" s="6">
        <f>$C17*Total_Projection_26_31!H$7</f>
        <v/>
      </c>
    </row>
    <row r="18">
      <c r="A18" s="5">
        <f>Reconciled_Country_Flows!A18</f>
        <v/>
      </c>
      <c r="B18" s="5">
        <f>Reconciled_Country_Flows!B18</f>
        <v/>
      </c>
      <c r="C18" s="8">
        <f>Reconciled_Country_Flows!M18</f>
        <v/>
      </c>
      <c r="D18" s="6">
        <f>$C18*Total_Projection_26_31!C$6</f>
        <v/>
      </c>
      <c r="E18" s="6">
        <f>$C18*Total_Projection_26_31!D$6</f>
        <v/>
      </c>
      <c r="F18" s="6">
        <f>$C18*Total_Projection_26_31!E$6</f>
        <v/>
      </c>
      <c r="G18" s="6">
        <f>$C18*Total_Projection_26_31!F$6</f>
        <v/>
      </c>
      <c r="H18" s="6">
        <f>$C18*Total_Projection_26_31!G$6</f>
        <v/>
      </c>
      <c r="I18" s="6">
        <f>$C18*Total_Projection_26_31!H$6</f>
        <v/>
      </c>
      <c r="J18" s="6">
        <f>$C18*Total_Projection_26_31!C$5</f>
        <v/>
      </c>
      <c r="K18" s="6">
        <f>$C18*Total_Projection_26_31!D$5</f>
        <v/>
      </c>
      <c r="L18" s="6">
        <f>$C18*Total_Projection_26_31!E$5</f>
        <v/>
      </c>
      <c r="M18" s="6">
        <f>$C18*Total_Projection_26_31!F$5</f>
        <v/>
      </c>
      <c r="N18" s="6">
        <f>$C18*Total_Projection_26_31!G$5</f>
        <v/>
      </c>
      <c r="O18" s="6">
        <f>$C18*Total_Projection_26_31!H$5</f>
        <v/>
      </c>
      <c r="P18" s="6">
        <f>$C18*Total_Projection_26_31!C$7</f>
        <v/>
      </c>
      <c r="Q18" s="6">
        <f>$C18*Total_Projection_26_31!D$7</f>
        <v/>
      </c>
      <c r="R18" s="6">
        <f>$C18*Total_Projection_26_31!E$7</f>
        <v/>
      </c>
      <c r="S18" s="6">
        <f>$C18*Total_Projection_26_31!F$7</f>
        <v/>
      </c>
      <c r="T18" s="6">
        <f>$C18*Total_Projection_26_31!G$7</f>
        <v/>
      </c>
      <c r="U18" s="6">
        <f>$C18*Total_Projection_26_31!H$7</f>
        <v/>
      </c>
    </row>
    <row r="19">
      <c r="A19" s="5">
        <f>Reconciled_Country_Flows!A19</f>
        <v/>
      </c>
      <c r="B19" s="5">
        <f>Reconciled_Country_Flows!B19</f>
        <v/>
      </c>
      <c r="C19" s="8">
        <f>Reconciled_Country_Flows!M19</f>
        <v/>
      </c>
      <c r="D19" s="6">
        <f>$C19*Total_Projection_26_31!C$6</f>
        <v/>
      </c>
      <c r="E19" s="6">
        <f>$C19*Total_Projection_26_31!D$6</f>
        <v/>
      </c>
      <c r="F19" s="6">
        <f>$C19*Total_Projection_26_31!E$6</f>
        <v/>
      </c>
      <c r="G19" s="6">
        <f>$C19*Total_Projection_26_31!F$6</f>
        <v/>
      </c>
      <c r="H19" s="6">
        <f>$C19*Total_Projection_26_31!G$6</f>
        <v/>
      </c>
      <c r="I19" s="6">
        <f>$C19*Total_Projection_26_31!H$6</f>
        <v/>
      </c>
      <c r="J19" s="6">
        <f>$C19*Total_Projection_26_31!C$5</f>
        <v/>
      </c>
      <c r="K19" s="6">
        <f>$C19*Total_Projection_26_31!D$5</f>
        <v/>
      </c>
      <c r="L19" s="6">
        <f>$C19*Total_Projection_26_31!E$5</f>
        <v/>
      </c>
      <c r="M19" s="6">
        <f>$C19*Total_Projection_26_31!F$5</f>
        <v/>
      </c>
      <c r="N19" s="6">
        <f>$C19*Total_Projection_26_31!G$5</f>
        <v/>
      </c>
      <c r="O19" s="6">
        <f>$C19*Total_Projection_26_31!H$5</f>
        <v/>
      </c>
      <c r="P19" s="6">
        <f>$C19*Total_Projection_26_31!C$7</f>
        <v/>
      </c>
      <c r="Q19" s="6">
        <f>$C19*Total_Projection_26_31!D$7</f>
        <v/>
      </c>
      <c r="R19" s="6">
        <f>$C19*Total_Projection_26_31!E$7</f>
        <v/>
      </c>
      <c r="S19" s="6">
        <f>$C19*Total_Projection_26_31!F$7</f>
        <v/>
      </c>
      <c r="T19" s="6">
        <f>$C19*Total_Projection_26_31!G$7</f>
        <v/>
      </c>
      <c r="U19" s="6">
        <f>$C19*Total_Projection_26_31!H$7</f>
        <v/>
      </c>
    </row>
    <row r="20">
      <c r="A20" s="5">
        <f>Reconciled_Country_Flows!A20</f>
        <v/>
      </c>
      <c r="B20" s="5">
        <f>Reconciled_Country_Flows!B20</f>
        <v/>
      </c>
      <c r="C20" s="8">
        <f>Reconciled_Country_Flows!M20</f>
        <v/>
      </c>
      <c r="D20" s="6">
        <f>$C20*Total_Projection_26_31!C$6</f>
        <v/>
      </c>
      <c r="E20" s="6">
        <f>$C20*Total_Projection_26_31!D$6</f>
        <v/>
      </c>
      <c r="F20" s="6">
        <f>$C20*Total_Projection_26_31!E$6</f>
        <v/>
      </c>
      <c r="G20" s="6">
        <f>$C20*Total_Projection_26_31!F$6</f>
        <v/>
      </c>
      <c r="H20" s="6">
        <f>$C20*Total_Projection_26_31!G$6</f>
        <v/>
      </c>
      <c r="I20" s="6">
        <f>$C20*Total_Projection_26_31!H$6</f>
        <v/>
      </c>
      <c r="J20" s="6">
        <f>$C20*Total_Projection_26_31!C$5</f>
        <v/>
      </c>
      <c r="K20" s="6">
        <f>$C20*Total_Projection_26_31!D$5</f>
        <v/>
      </c>
      <c r="L20" s="6">
        <f>$C20*Total_Projection_26_31!E$5</f>
        <v/>
      </c>
      <c r="M20" s="6">
        <f>$C20*Total_Projection_26_31!F$5</f>
        <v/>
      </c>
      <c r="N20" s="6">
        <f>$C20*Total_Projection_26_31!G$5</f>
        <v/>
      </c>
      <c r="O20" s="6">
        <f>$C20*Total_Projection_26_31!H$5</f>
        <v/>
      </c>
      <c r="P20" s="6">
        <f>$C20*Total_Projection_26_31!C$7</f>
        <v/>
      </c>
      <c r="Q20" s="6">
        <f>$C20*Total_Projection_26_31!D$7</f>
        <v/>
      </c>
      <c r="R20" s="6">
        <f>$C20*Total_Projection_26_31!E$7</f>
        <v/>
      </c>
      <c r="S20" s="6">
        <f>$C20*Total_Projection_26_31!F$7</f>
        <v/>
      </c>
      <c r="T20" s="6">
        <f>$C20*Total_Projection_26_31!G$7</f>
        <v/>
      </c>
      <c r="U20" s="6">
        <f>$C20*Total_Projection_26_31!H$7</f>
        <v/>
      </c>
    </row>
    <row r="21">
      <c r="A21" s="5">
        <f>Reconciled_Country_Flows!A21</f>
        <v/>
      </c>
      <c r="B21" s="5">
        <f>Reconciled_Country_Flows!B21</f>
        <v/>
      </c>
      <c r="C21" s="8">
        <f>Reconciled_Country_Flows!M21</f>
        <v/>
      </c>
      <c r="D21" s="6">
        <f>$C21*Total_Projection_26_31!C$6</f>
        <v/>
      </c>
      <c r="E21" s="6">
        <f>$C21*Total_Projection_26_31!D$6</f>
        <v/>
      </c>
      <c r="F21" s="6">
        <f>$C21*Total_Projection_26_31!E$6</f>
        <v/>
      </c>
      <c r="G21" s="6">
        <f>$C21*Total_Projection_26_31!F$6</f>
        <v/>
      </c>
      <c r="H21" s="6">
        <f>$C21*Total_Projection_26_31!G$6</f>
        <v/>
      </c>
      <c r="I21" s="6">
        <f>$C21*Total_Projection_26_31!H$6</f>
        <v/>
      </c>
      <c r="J21" s="6">
        <f>$C21*Total_Projection_26_31!C$5</f>
        <v/>
      </c>
      <c r="K21" s="6">
        <f>$C21*Total_Projection_26_31!D$5</f>
        <v/>
      </c>
      <c r="L21" s="6">
        <f>$C21*Total_Projection_26_31!E$5</f>
        <v/>
      </c>
      <c r="M21" s="6">
        <f>$C21*Total_Projection_26_31!F$5</f>
        <v/>
      </c>
      <c r="N21" s="6">
        <f>$C21*Total_Projection_26_31!G$5</f>
        <v/>
      </c>
      <c r="O21" s="6">
        <f>$C21*Total_Projection_26_31!H$5</f>
        <v/>
      </c>
      <c r="P21" s="6">
        <f>$C21*Total_Projection_26_31!C$7</f>
        <v/>
      </c>
      <c r="Q21" s="6">
        <f>$C21*Total_Projection_26_31!D$7</f>
        <v/>
      </c>
      <c r="R21" s="6">
        <f>$C21*Total_Projection_26_31!E$7</f>
        <v/>
      </c>
      <c r="S21" s="6">
        <f>$C21*Total_Projection_26_31!F$7</f>
        <v/>
      </c>
      <c r="T21" s="6">
        <f>$C21*Total_Projection_26_31!G$7</f>
        <v/>
      </c>
      <c r="U21" s="6">
        <f>$C21*Total_Projection_26_31!H$7</f>
        <v/>
      </c>
    </row>
    <row r="22">
      <c r="A22" s="5">
        <f>Reconciled_Country_Flows!A22</f>
        <v/>
      </c>
      <c r="B22" s="5">
        <f>Reconciled_Country_Flows!B22</f>
        <v/>
      </c>
      <c r="C22" s="8">
        <f>Reconciled_Country_Flows!M22</f>
        <v/>
      </c>
      <c r="D22" s="6">
        <f>$C22*Total_Projection_26_31!C$6</f>
        <v/>
      </c>
      <c r="E22" s="6">
        <f>$C22*Total_Projection_26_31!D$6</f>
        <v/>
      </c>
      <c r="F22" s="6">
        <f>$C22*Total_Projection_26_31!E$6</f>
        <v/>
      </c>
      <c r="G22" s="6">
        <f>$C22*Total_Projection_26_31!F$6</f>
        <v/>
      </c>
      <c r="H22" s="6">
        <f>$C22*Total_Projection_26_31!G$6</f>
        <v/>
      </c>
      <c r="I22" s="6">
        <f>$C22*Total_Projection_26_31!H$6</f>
        <v/>
      </c>
      <c r="J22" s="6">
        <f>$C22*Total_Projection_26_31!C$5</f>
        <v/>
      </c>
      <c r="K22" s="6">
        <f>$C22*Total_Projection_26_31!D$5</f>
        <v/>
      </c>
      <c r="L22" s="6">
        <f>$C22*Total_Projection_26_31!E$5</f>
        <v/>
      </c>
      <c r="M22" s="6">
        <f>$C22*Total_Projection_26_31!F$5</f>
        <v/>
      </c>
      <c r="N22" s="6">
        <f>$C22*Total_Projection_26_31!G$5</f>
        <v/>
      </c>
      <c r="O22" s="6">
        <f>$C22*Total_Projection_26_31!H$5</f>
        <v/>
      </c>
      <c r="P22" s="6">
        <f>$C22*Total_Projection_26_31!C$7</f>
        <v/>
      </c>
      <c r="Q22" s="6">
        <f>$C22*Total_Projection_26_31!D$7</f>
        <v/>
      </c>
      <c r="R22" s="6">
        <f>$C22*Total_Projection_26_31!E$7</f>
        <v/>
      </c>
      <c r="S22" s="6">
        <f>$C22*Total_Projection_26_31!F$7</f>
        <v/>
      </c>
      <c r="T22" s="6">
        <f>$C22*Total_Projection_26_31!G$7</f>
        <v/>
      </c>
      <c r="U22" s="6">
        <f>$C22*Total_Projection_26_31!H$7</f>
        <v/>
      </c>
    </row>
    <row r="23">
      <c r="A23" s="5">
        <f>Reconciled_Country_Flows!A23</f>
        <v/>
      </c>
      <c r="B23" s="5">
        <f>Reconciled_Country_Flows!B23</f>
        <v/>
      </c>
      <c r="C23" s="8">
        <f>Reconciled_Country_Flows!M23</f>
        <v/>
      </c>
      <c r="D23" s="6">
        <f>$C23*Total_Projection_26_31!C$6</f>
        <v/>
      </c>
      <c r="E23" s="6">
        <f>$C23*Total_Projection_26_31!D$6</f>
        <v/>
      </c>
      <c r="F23" s="6">
        <f>$C23*Total_Projection_26_31!E$6</f>
        <v/>
      </c>
      <c r="G23" s="6">
        <f>$C23*Total_Projection_26_31!F$6</f>
        <v/>
      </c>
      <c r="H23" s="6">
        <f>$C23*Total_Projection_26_31!G$6</f>
        <v/>
      </c>
      <c r="I23" s="6">
        <f>$C23*Total_Projection_26_31!H$6</f>
        <v/>
      </c>
      <c r="J23" s="6">
        <f>$C23*Total_Projection_26_31!C$5</f>
        <v/>
      </c>
      <c r="K23" s="6">
        <f>$C23*Total_Projection_26_31!D$5</f>
        <v/>
      </c>
      <c r="L23" s="6">
        <f>$C23*Total_Projection_26_31!E$5</f>
        <v/>
      </c>
      <c r="M23" s="6">
        <f>$C23*Total_Projection_26_31!F$5</f>
        <v/>
      </c>
      <c r="N23" s="6">
        <f>$C23*Total_Projection_26_31!G$5</f>
        <v/>
      </c>
      <c r="O23" s="6">
        <f>$C23*Total_Projection_26_31!H$5</f>
        <v/>
      </c>
      <c r="P23" s="6">
        <f>$C23*Total_Projection_26_31!C$7</f>
        <v/>
      </c>
      <c r="Q23" s="6">
        <f>$C23*Total_Projection_26_31!D$7</f>
        <v/>
      </c>
      <c r="R23" s="6">
        <f>$C23*Total_Projection_26_31!E$7</f>
        <v/>
      </c>
      <c r="S23" s="6">
        <f>$C23*Total_Projection_26_31!F$7</f>
        <v/>
      </c>
      <c r="T23" s="6">
        <f>$C23*Total_Projection_26_31!G$7</f>
        <v/>
      </c>
      <c r="U23" s="6">
        <f>$C23*Total_Projection_26_31!H$7</f>
        <v/>
      </c>
    </row>
    <row r="24">
      <c r="A24" s="5">
        <f>Reconciled_Country_Flows!A24</f>
        <v/>
      </c>
      <c r="B24" s="5">
        <f>Reconciled_Country_Flows!B24</f>
        <v/>
      </c>
      <c r="C24" s="8">
        <f>Reconciled_Country_Flows!M24</f>
        <v/>
      </c>
      <c r="D24" s="6">
        <f>$C24*Total_Projection_26_31!C$6</f>
        <v/>
      </c>
      <c r="E24" s="6">
        <f>$C24*Total_Projection_26_31!D$6</f>
        <v/>
      </c>
      <c r="F24" s="6">
        <f>$C24*Total_Projection_26_31!E$6</f>
        <v/>
      </c>
      <c r="G24" s="6">
        <f>$C24*Total_Projection_26_31!F$6</f>
        <v/>
      </c>
      <c r="H24" s="6">
        <f>$C24*Total_Projection_26_31!G$6</f>
        <v/>
      </c>
      <c r="I24" s="6">
        <f>$C24*Total_Projection_26_31!H$6</f>
        <v/>
      </c>
      <c r="J24" s="6">
        <f>$C24*Total_Projection_26_31!C$5</f>
        <v/>
      </c>
      <c r="K24" s="6">
        <f>$C24*Total_Projection_26_31!D$5</f>
        <v/>
      </c>
      <c r="L24" s="6">
        <f>$C24*Total_Projection_26_31!E$5</f>
        <v/>
      </c>
      <c r="M24" s="6">
        <f>$C24*Total_Projection_26_31!F$5</f>
        <v/>
      </c>
      <c r="N24" s="6">
        <f>$C24*Total_Projection_26_31!G$5</f>
        <v/>
      </c>
      <c r="O24" s="6">
        <f>$C24*Total_Projection_26_31!H$5</f>
        <v/>
      </c>
      <c r="P24" s="6">
        <f>$C24*Total_Projection_26_31!C$7</f>
        <v/>
      </c>
      <c r="Q24" s="6">
        <f>$C24*Total_Projection_26_31!D$7</f>
        <v/>
      </c>
      <c r="R24" s="6">
        <f>$C24*Total_Projection_26_31!E$7</f>
        <v/>
      </c>
      <c r="S24" s="6">
        <f>$C24*Total_Projection_26_31!F$7</f>
        <v/>
      </c>
      <c r="T24" s="6">
        <f>$C24*Total_Projection_26_31!G$7</f>
        <v/>
      </c>
      <c r="U24" s="6">
        <f>$C24*Total_Projection_26_31!H$7</f>
        <v/>
      </c>
    </row>
    <row r="25">
      <c r="A25" s="5">
        <f>Reconciled_Country_Flows!A25</f>
        <v/>
      </c>
      <c r="B25" s="5">
        <f>Reconciled_Country_Flows!B25</f>
        <v/>
      </c>
      <c r="C25" s="8">
        <f>Reconciled_Country_Flows!M25</f>
        <v/>
      </c>
      <c r="D25" s="6">
        <f>$C25*Total_Projection_26_31!C$6</f>
        <v/>
      </c>
      <c r="E25" s="6">
        <f>$C25*Total_Projection_26_31!D$6</f>
        <v/>
      </c>
      <c r="F25" s="6">
        <f>$C25*Total_Projection_26_31!E$6</f>
        <v/>
      </c>
      <c r="G25" s="6">
        <f>$C25*Total_Projection_26_31!F$6</f>
        <v/>
      </c>
      <c r="H25" s="6">
        <f>$C25*Total_Projection_26_31!G$6</f>
        <v/>
      </c>
      <c r="I25" s="6">
        <f>$C25*Total_Projection_26_31!H$6</f>
        <v/>
      </c>
      <c r="J25" s="6">
        <f>$C25*Total_Projection_26_31!C$5</f>
        <v/>
      </c>
      <c r="K25" s="6">
        <f>$C25*Total_Projection_26_31!D$5</f>
        <v/>
      </c>
      <c r="L25" s="6">
        <f>$C25*Total_Projection_26_31!E$5</f>
        <v/>
      </c>
      <c r="M25" s="6">
        <f>$C25*Total_Projection_26_31!F$5</f>
        <v/>
      </c>
      <c r="N25" s="6">
        <f>$C25*Total_Projection_26_31!G$5</f>
        <v/>
      </c>
      <c r="O25" s="6">
        <f>$C25*Total_Projection_26_31!H$5</f>
        <v/>
      </c>
      <c r="P25" s="6">
        <f>$C25*Total_Projection_26_31!C$7</f>
        <v/>
      </c>
      <c r="Q25" s="6">
        <f>$C25*Total_Projection_26_31!D$7</f>
        <v/>
      </c>
      <c r="R25" s="6">
        <f>$C25*Total_Projection_26_31!E$7</f>
        <v/>
      </c>
      <c r="S25" s="6">
        <f>$C25*Total_Projection_26_31!F$7</f>
        <v/>
      </c>
      <c r="T25" s="6">
        <f>$C25*Total_Projection_26_31!G$7</f>
        <v/>
      </c>
      <c r="U25" s="6">
        <f>$C25*Total_Projection_26_31!H$7</f>
        <v/>
      </c>
    </row>
    <row r="26">
      <c r="A26" s="5">
        <f>Reconciled_Country_Flows!A26</f>
        <v/>
      </c>
      <c r="B26" s="5">
        <f>Reconciled_Country_Flows!B26</f>
        <v/>
      </c>
      <c r="C26" s="8">
        <f>Reconciled_Country_Flows!M26</f>
        <v/>
      </c>
      <c r="D26" s="6">
        <f>$C26*Total_Projection_26_31!C$6</f>
        <v/>
      </c>
      <c r="E26" s="6">
        <f>$C26*Total_Projection_26_31!D$6</f>
        <v/>
      </c>
      <c r="F26" s="6">
        <f>$C26*Total_Projection_26_31!E$6</f>
        <v/>
      </c>
      <c r="G26" s="6">
        <f>$C26*Total_Projection_26_31!F$6</f>
        <v/>
      </c>
      <c r="H26" s="6">
        <f>$C26*Total_Projection_26_31!G$6</f>
        <v/>
      </c>
      <c r="I26" s="6">
        <f>$C26*Total_Projection_26_31!H$6</f>
        <v/>
      </c>
      <c r="J26" s="6">
        <f>$C26*Total_Projection_26_31!C$5</f>
        <v/>
      </c>
      <c r="K26" s="6">
        <f>$C26*Total_Projection_26_31!D$5</f>
        <v/>
      </c>
      <c r="L26" s="6">
        <f>$C26*Total_Projection_26_31!E$5</f>
        <v/>
      </c>
      <c r="M26" s="6">
        <f>$C26*Total_Projection_26_31!F$5</f>
        <v/>
      </c>
      <c r="N26" s="6">
        <f>$C26*Total_Projection_26_31!G$5</f>
        <v/>
      </c>
      <c r="O26" s="6">
        <f>$C26*Total_Projection_26_31!H$5</f>
        <v/>
      </c>
      <c r="P26" s="6">
        <f>$C26*Total_Projection_26_31!C$7</f>
        <v/>
      </c>
      <c r="Q26" s="6">
        <f>$C26*Total_Projection_26_31!D$7</f>
        <v/>
      </c>
      <c r="R26" s="6">
        <f>$C26*Total_Projection_26_31!E$7</f>
        <v/>
      </c>
      <c r="S26" s="6">
        <f>$C26*Total_Projection_26_31!F$7</f>
        <v/>
      </c>
      <c r="T26" s="6">
        <f>$C26*Total_Projection_26_31!G$7</f>
        <v/>
      </c>
      <c r="U26" s="6">
        <f>$C26*Total_Projection_26_31!H$7</f>
        <v/>
      </c>
    </row>
    <row r="27">
      <c r="A27" s="13" t="inlineStr">
        <is>
          <t>Total</t>
        </is>
      </c>
      <c r="B27" s="13" t="inlineStr">
        <is>
          <t>ALL</t>
        </is>
      </c>
      <c r="C27" s="19">
        <f>SUM(C5:C26)</f>
        <v/>
      </c>
      <c r="D27" s="16">
        <f>SUM(D5:D26)</f>
        <v/>
      </c>
      <c r="E27" s="16">
        <f>SUM(E5:E26)</f>
        <v/>
      </c>
      <c r="F27" s="16">
        <f>SUM(F5:F26)</f>
        <v/>
      </c>
      <c r="G27" s="16">
        <f>SUM(G5:G26)</f>
        <v/>
      </c>
      <c r="H27" s="16">
        <f>SUM(H5:H26)</f>
        <v/>
      </c>
      <c r="I27" s="16">
        <f>SUM(I5:I26)</f>
        <v/>
      </c>
      <c r="J27" s="16">
        <f>SUM(J5:J26)</f>
        <v/>
      </c>
      <c r="K27" s="16">
        <f>SUM(K5:K26)</f>
        <v/>
      </c>
      <c r="L27" s="16">
        <f>SUM(L5:L26)</f>
        <v/>
      </c>
      <c r="M27" s="16">
        <f>SUM(M5:M26)</f>
        <v/>
      </c>
      <c r="N27" s="16">
        <f>SUM(N5:N26)</f>
        <v/>
      </c>
      <c r="O27" s="16">
        <f>SUM(O5:O26)</f>
        <v/>
      </c>
      <c r="P27" s="16">
        <f>SUM(P5:P26)</f>
        <v/>
      </c>
      <c r="Q27" s="16">
        <f>SUM(Q5:Q26)</f>
        <v/>
      </c>
      <c r="R27" s="16">
        <f>SUM(R5:R26)</f>
        <v/>
      </c>
      <c r="S27" s="16">
        <f>SUM(S5:S26)</f>
        <v/>
      </c>
      <c r="T27" s="16">
        <f>SUM(T5:T26)</f>
        <v/>
      </c>
      <c r="U27" s="16">
        <f>SUM(U5:U26)</f>
        <v/>
      </c>
    </row>
  </sheetData>
  <mergeCells count="2">
    <mergeCell ref="A1:U1"/>
    <mergeCell ref="A2:U2"/>
  </mergeCells>
  <pageMargins left="0.75" right="0.75" top="1" bottom="1" header="0.5" footer="0.5"/>
  <pageSetup scale="10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2026-05-20T11:17:43Z</dcterms:created>
  <dcterms:modified xsi:type="dcterms:W3CDTF">2026-05-20T11:17:43Z</dcterms:modified>
</cp:coreProperties>
</file>